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5\trimestres\Septiembre\"/>
    </mc:Choice>
  </mc:AlternateContent>
  <bookViews>
    <workbookView xWindow="0" yWindow="0" windowWidth="28800" windowHeight="12435" tabRatio="870"/>
  </bookViews>
  <sheets>
    <sheet name="PPTO A SEPT. 30" sheetId="23" r:id="rId1"/>
    <sheet name="Hoja1" sheetId="24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1" i="23" l="1"/>
  <c r="F311" i="23" s="1"/>
  <c r="D312" i="23"/>
  <c r="H312" i="23" s="1"/>
  <c r="D313" i="23"/>
  <c r="H313" i="23" s="1"/>
  <c r="D314" i="23"/>
  <c r="H314" i="23" s="1"/>
  <c r="D315" i="23"/>
  <c r="H315" i="23" s="1"/>
  <c r="D316" i="23"/>
  <c r="H316" i="23" s="1"/>
  <c r="D317" i="23"/>
  <c r="J317" i="23" s="1"/>
  <c r="D318" i="23"/>
  <c r="H318" i="23" s="1"/>
  <c r="F318" i="23"/>
  <c r="J318" i="23"/>
  <c r="D319" i="23"/>
  <c r="H319" i="23" s="1"/>
  <c r="F319" i="23"/>
  <c r="J319" i="23"/>
  <c r="D320" i="23"/>
  <c r="H320" i="23" s="1"/>
  <c r="F320" i="23"/>
  <c r="J320" i="23"/>
  <c r="D321" i="23"/>
  <c r="H321" i="23" s="1"/>
  <c r="J321" i="23"/>
  <c r="D322" i="23"/>
  <c r="H322" i="23" s="1"/>
  <c r="F322" i="23"/>
  <c r="J322" i="23"/>
  <c r="D323" i="23"/>
  <c r="H323" i="23" s="1"/>
  <c r="D324" i="23"/>
  <c r="H324" i="23" s="1"/>
  <c r="F324" i="23"/>
  <c r="D325" i="23"/>
  <c r="H325" i="23" s="1"/>
  <c r="D326" i="23"/>
  <c r="F326" i="23"/>
  <c r="H326" i="23"/>
  <c r="J326" i="23"/>
  <c r="D327" i="23"/>
  <c r="F327" i="23"/>
  <c r="H327" i="23"/>
  <c r="J327" i="23"/>
  <c r="D328" i="23"/>
  <c r="H328" i="23" s="1"/>
  <c r="F328" i="23"/>
  <c r="J328" i="23"/>
  <c r="D329" i="23"/>
  <c r="F329" i="23"/>
  <c r="H329" i="23"/>
  <c r="J329" i="23"/>
  <c r="D330" i="23"/>
  <c r="F330" i="23"/>
  <c r="H330" i="23"/>
  <c r="J330" i="23"/>
  <c r="B331" i="23"/>
  <c r="C331" i="23"/>
  <c r="D331" i="23" s="1"/>
  <c r="E331" i="23"/>
  <c r="G331" i="23"/>
  <c r="I331" i="23"/>
  <c r="D339" i="23"/>
  <c r="F339" i="23" s="1"/>
  <c r="D340" i="23"/>
  <c r="F340" i="23" s="1"/>
  <c r="D341" i="23"/>
  <c r="F341" i="23" s="1"/>
  <c r="D342" i="23"/>
  <c r="F342" i="23" s="1"/>
  <c r="J342" i="23"/>
  <c r="D343" i="23"/>
  <c r="F343" i="23" s="1"/>
  <c r="D344" i="23"/>
  <c r="F344" i="23" s="1"/>
  <c r="D345" i="23"/>
  <c r="F345" i="23" s="1"/>
  <c r="D346" i="23"/>
  <c r="F346" i="23" s="1"/>
  <c r="D347" i="23"/>
  <c r="F347" i="23" s="1"/>
  <c r="D348" i="23"/>
  <c r="F348" i="23" s="1"/>
  <c r="J348" i="23"/>
  <c r="D349" i="23"/>
  <c r="F349" i="23" s="1"/>
  <c r="D350" i="23"/>
  <c r="F350" i="23" s="1"/>
  <c r="D351" i="23"/>
  <c r="F351" i="23" s="1"/>
  <c r="D352" i="23"/>
  <c r="F352" i="23" s="1"/>
  <c r="D353" i="23"/>
  <c r="F353" i="23" s="1"/>
  <c r="D354" i="23"/>
  <c r="F354" i="23" s="1"/>
  <c r="D355" i="23"/>
  <c r="F355" i="23" s="1"/>
  <c r="D356" i="23"/>
  <c r="F356" i="23" s="1"/>
  <c r="J356" i="23"/>
  <c r="D357" i="23"/>
  <c r="F357" i="23" s="1"/>
  <c r="D358" i="23"/>
  <c r="F358" i="23" s="1"/>
  <c r="B359" i="23"/>
  <c r="C359" i="23"/>
  <c r="E359" i="23"/>
  <c r="G359" i="23"/>
  <c r="I359" i="23"/>
  <c r="D367" i="23"/>
  <c r="J367" i="23" s="1"/>
  <c r="D368" i="23"/>
  <c r="F368" i="23" s="1"/>
  <c r="H368" i="23"/>
  <c r="D369" i="23"/>
  <c r="F369" i="23" s="1"/>
  <c r="D370" i="23"/>
  <c r="F370" i="23" s="1"/>
  <c r="H370" i="23"/>
  <c r="J370" i="23"/>
  <c r="D371" i="23"/>
  <c r="F371" i="23" s="1"/>
  <c r="D372" i="23"/>
  <c r="F372" i="23" s="1"/>
  <c r="D373" i="23"/>
  <c r="F373" i="23" s="1"/>
  <c r="D359" i="23" l="1"/>
  <c r="F359" i="23" s="1"/>
  <c r="J350" i="23"/>
  <c r="F321" i="23"/>
  <c r="F316" i="23"/>
  <c r="F314" i="23"/>
  <c r="F312" i="23"/>
  <c r="J358" i="23"/>
  <c r="J352" i="23"/>
  <c r="F325" i="23"/>
  <c r="J323" i="23"/>
  <c r="H317" i="23"/>
  <c r="J369" i="23"/>
  <c r="H367" i="23"/>
  <c r="J346" i="23"/>
  <c r="J340" i="23"/>
  <c r="F323" i="23"/>
  <c r="F317" i="23"/>
  <c r="F315" i="23"/>
  <c r="F313" i="23"/>
  <c r="H369" i="23"/>
  <c r="J354" i="23"/>
  <c r="J344" i="23"/>
  <c r="J325" i="23"/>
  <c r="J324" i="23"/>
  <c r="J316" i="23"/>
  <c r="J315" i="23"/>
  <c r="J314" i="23"/>
  <c r="J313" i="23"/>
  <c r="J312" i="23"/>
  <c r="J311" i="23"/>
  <c r="J359" i="23"/>
  <c r="J368" i="23"/>
  <c r="J357" i="23"/>
  <c r="J355" i="23"/>
  <c r="J353" i="23"/>
  <c r="J351" i="23"/>
  <c r="J349" i="23"/>
  <c r="J347" i="23"/>
  <c r="J345" i="23"/>
  <c r="J343" i="23"/>
  <c r="J341" i="23"/>
  <c r="J339" i="23"/>
  <c r="F331" i="23"/>
  <c r="J331" i="23"/>
  <c r="H359" i="23"/>
  <c r="H331" i="23"/>
  <c r="J373" i="23"/>
  <c r="J372" i="23"/>
  <c r="F367" i="23"/>
  <c r="H358" i="23"/>
  <c r="H357" i="23"/>
  <c r="H356" i="23"/>
  <c r="H355" i="23"/>
  <c r="H354" i="23"/>
  <c r="H353" i="23"/>
  <c r="H352" i="23"/>
  <c r="H351" i="23"/>
  <c r="H350" i="23"/>
  <c r="H349" i="23"/>
  <c r="H348" i="23"/>
  <c r="H347" i="23"/>
  <c r="H346" i="23"/>
  <c r="H345" i="23"/>
  <c r="H344" i="23"/>
  <c r="H343" i="23"/>
  <c r="H342" i="23"/>
  <c r="H341" i="23"/>
  <c r="H340" i="23"/>
  <c r="H339" i="23"/>
  <c r="H373" i="23"/>
  <c r="H372" i="23"/>
  <c r="H311" i="23"/>
  <c r="C287" i="23"/>
  <c r="C253" i="23" l="1"/>
  <c r="C208" i="23"/>
  <c r="D237" i="23"/>
  <c r="J237" i="23" s="1"/>
  <c r="D236" i="23"/>
  <c r="H236" i="23" s="1"/>
  <c r="I283" i="23"/>
  <c r="G283" i="23"/>
  <c r="D284" i="23"/>
  <c r="J284" i="23" s="1"/>
  <c r="D285" i="23"/>
  <c r="C283" i="23"/>
  <c r="C249" i="23"/>
  <c r="C267" i="23" s="1"/>
  <c r="H237" i="23" l="1"/>
  <c r="H284" i="23"/>
  <c r="F284" i="23"/>
  <c r="F237" i="23"/>
  <c r="J236" i="23"/>
  <c r="F285" i="23"/>
  <c r="F236" i="23"/>
  <c r="I414" i="23"/>
  <c r="G414" i="23"/>
  <c r="E414" i="23"/>
  <c r="C414" i="23"/>
  <c r="B414" i="23"/>
  <c r="D413" i="23"/>
  <c r="F413" i="23" s="1"/>
  <c r="D412" i="23"/>
  <c r="F412" i="23" s="1"/>
  <c r="D411" i="23"/>
  <c r="F411" i="23" s="1"/>
  <c r="D410" i="23"/>
  <c r="F410" i="23" s="1"/>
  <c r="D409" i="23"/>
  <c r="F409" i="23" s="1"/>
  <c r="D408" i="23"/>
  <c r="F408" i="23" s="1"/>
  <c r="D407" i="23"/>
  <c r="F407" i="23" s="1"/>
  <c r="D406" i="23"/>
  <c r="F406" i="23" s="1"/>
  <c r="D405" i="23"/>
  <c r="F405" i="23" s="1"/>
  <c r="D404" i="23"/>
  <c r="F404" i="23" s="1"/>
  <c r="D403" i="23"/>
  <c r="F403" i="23" s="1"/>
  <c r="D402" i="23"/>
  <c r="F402" i="23" s="1"/>
  <c r="D401" i="23"/>
  <c r="F401" i="23" s="1"/>
  <c r="D400" i="23"/>
  <c r="F400" i="23" s="1"/>
  <c r="D399" i="23"/>
  <c r="F399" i="23" s="1"/>
  <c r="D398" i="23"/>
  <c r="F398" i="23" s="1"/>
  <c r="D397" i="23"/>
  <c r="F397" i="23" s="1"/>
  <c r="D396" i="23"/>
  <c r="F396" i="23" s="1"/>
  <c r="D395" i="23"/>
  <c r="J395" i="23" s="1"/>
  <c r="D394" i="23"/>
  <c r="F394" i="23" s="1"/>
  <c r="I387" i="23"/>
  <c r="G387" i="23"/>
  <c r="E387" i="23"/>
  <c r="C387" i="23"/>
  <c r="B387" i="23"/>
  <c r="D386" i="23"/>
  <c r="J386" i="23" s="1"/>
  <c r="D385" i="23"/>
  <c r="J385" i="23" s="1"/>
  <c r="D384" i="23"/>
  <c r="F384" i="23" s="1"/>
  <c r="D383" i="23"/>
  <c r="F383" i="23" s="1"/>
  <c r="D382" i="23"/>
  <c r="F382" i="23" s="1"/>
  <c r="D381" i="23"/>
  <c r="F381" i="23" s="1"/>
  <c r="D380" i="23"/>
  <c r="F380" i="23" s="1"/>
  <c r="D379" i="23"/>
  <c r="J379" i="23" s="1"/>
  <c r="D378" i="23"/>
  <c r="J378" i="23" s="1"/>
  <c r="D377" i="23"/>
  <c r="F377" i="23" s="1"/>
  <c r="D376" i="23"/>
  <c r="F376" i="23" s="1"/>
  <c r="D375" i="23"/>
  <c r="F375" i="23" s="1"/>
  <c r="D374" i="23"/>
  <c r="J374" i="23" s="1"/>
  <c r="C301" i="23"/>
  <c r="D300" i="23"/>
  <c r="H300" i="23" s="1"/>
  <c r="D299" i="23"/>
  <c r="J299" i="23" s="1"/>
  <c r="D298" i="23"/>
  <c r="D297" i="23"/>
  <c r="D296" i="23"/>
  <c r="D295" i="23"/>
  <c r="D294" i="23"/>
  <c r="D293" i="23"/>
  <c r="D292" i="23"/>
  <c r="D291" i="23"/>
  <c r="D290" i="23"/>
  <c r="D289" i="23"/>
  <c r="D288" i="23"/>
  <c r="I287" i="23"/>
  <c r="I301" i="23" s="1"/>
  <c r="G287" i="23"/>
  <c r="G301" i="23" s="1"/>
  <c r="B287" i="23"/>
  <c r="B301" i="23" s="1"/>
  <c r="D286" i="23"/>
  <c r="D283" i="23"/>
  <c r="D282" i="23"/>
  <c r="F282" i="23" s="1"/>
  <c r="D281" i="23"/>
  <c r="F281" i="23" s="1"/>
  <c r="D280" i="23"/>
  <c r="D279" i="23"/>
  <c r="F279" i="23" s="1"/>
  <c r="D278" i="23"/>
  <c r="F278" i="23" s="1"/>
  <c r="E267" i="23"/>
  <c r="D266" i="23"/>
  <c r="H266" i="23" s="1"/>
  <c r="D265" i="23"/>
  <c r="H265" i="23" s="1"/>
  <c r="D264" i="23"/>
  <c r="H264" i="23" s="1"/>
  <c r="D263" i="23"/>
  <c r="H263" i="23" s="1"/>
  <c r="D262" i="23"/>
  <c r="H262" i="23" s="1"/>
  <c r="D261" i="23"/>
  <c r="H261" i="23" s="1"/>
  <c r="D260" i="23"/>
  <c r="J260" i="23" s="1"/>
  <c r="D259" i="23"/>
  <c r="J259" i="23" s="1"/>
  <c r="D258" i="23"/>
  <c r="J258" i="23" s="1"/>
  <c r="D257" i="23"/>
  <c r="J257" i="23" s="1"/>
  <c r="D256" i="23"/>
  <c r="F256" i="23" s="1"/>
  <c r="D255" i="23"/>
  <c r="J255" i="23" s="1"/>
  <c r="D254" i="23"/>
  <c r="J254" i="23" s="1"/>
  <c r="I253" i="23"/>
  <c r="G253" i="23"/>
  <c r="B253" i="23"/>
  <c r="D253" i="23" s="1"/>
  <c r="D252" i="23"/>
  <c r="J252" i="23" s="1"/>
  <c r="D251" i="23"/>
  <c r="J251" i="23" s="1"/>
  <c r="D250" i="23"/>
  <c r="J250" i="23" s="1"/>
  <c r="I249" i="23"/>
  <c r="G249" i="23"/>
  <c r="B249" i="23"/>
  <c r="D248" i="23"/>
  <c r="J248" i="23" s="1"/>
  <c r="D247" i="23"/>
  <c r="J247" i="23" s="1"/>
  <c r="D246" i="23"/>
  <c r="J246" i="23" s="1"/>
  <c r="D245" i="23"/>
  <c r="J245" i="23" s="1"/>
  <c r="D244" i="23"/>
  <c r="F244" i="23" s="1"/>
  <c r="E227" i="23"/>
  <c r="C227" i="23"/>
  <c r="D226" i="23"/>
  <c r="J226" i="23" s="1"/>
  <c r="D225" i="23"/>
  <c r="J225" i="23" s="1"/>
  <c r="D224" i="23"/>
  <c r="J224" i="23" s="1"/>
  <c r="D223" i="23"/>
  <c r="J223" i="23" s="1"/>
  <c r="D222" i="23"/>
  <c r="J222" i="23" s="1"/>
  <c r="D221" i="23"/>
  <c r="J221" i="23" s="1"/>
  <c r="D220" i="23"/>
  <c r="J220" i="23" s="1"/>
  <c r="D219" i="23"/>
  <c r="J219" i="23" s="1"/>
  <c r="D218" i="23"/>
  <c r="J218" i="23" s="1"/>
  <c r="D217" i="23"/>
  <c r="J217" i="23" s="1"/>
  <c r="D216" i="23"/>
  <c r="J216" i="23" s="1"/>
  <c r="D214" i="23"/>
  <c r="J214" i="23" s="1"/>
  <c r="I213" i="23"/>
  <c r="G213" i="23"/>
  <c r="B213" i="23"/>
  <c r="D213" i="23" s="1"/>
  <c r="H213" i="23" s="1"/>
  <c r="D212" i="23"/>
  <c r="J212" i="23" s="1"/>
  <c r="D211" i="23"/>
  <c r="J211" i="23" s="1"/>
  <c r="D210" i="23"/>
  <c r="J210" i="23" s="1"/>
  <c r="D209" i="23"/>
  <c r="J209" i="23" s="1"/>
  <c r="I208" i="23"/>
  <c r="G208" i="23"/>
  <c r="B208" i="23"/>
  <c r="D207" i="23"/>
  <c r="J207" i="23" s="1"/>
  <c r="D206" i="23"/>
  <c r="J206" i="23" s="1"/>
  <c r="D205" i="23"/>
  <c r="J205" i="23" s="1"/>
  <c r="D204" i="23"/>
  <c r="J204" i="23" s="1"/>
  <c r="D203" i="23"/>
  <c r="J203" i="23" s="1"/>
  <c r="I195" i="23"/>
  <c r="G195" i="23"/>
  <c r="E195" i="23"/>
  <c r="C195" i="23"/>
  <c r="B195" i="23"/>
  <c r="D194" i="23"/>
  <c r="F194" i="23" s="1"/>
  <c r="J194" i="23" s="1"/>
  <c r="D193" i="23"/>
  <c r="F193" i="23" s="1"/>
  <c r="J193" i="23" s="1"/>
  <c r="D192" i="23"/>
  <c r="F192" i="23" s="1"/>
  <c r="J192" i="23" s="1"/>
  <c r="D191" i="23"/>
  <c r="F191" i="23" s="1"/>
  <c r="J191" i="23" s="1"/>
  <c r="D190" i="23"/>
  <c r="F190" i="23" s="1"/>
  <c r="J190" i="23" s="1"/>
  <c r="D189" i="23"/>
  <c r="F189" i="23" s="1"/>
  <c r="J189" i="23" s="1"/>
  <c r="D188" i="23"/>
  <c r="F188" i="23" s="1"/>
  <c r="J188" i="23" s="1"/>
  <c r="D187" i="23"/>
  <c r="F187" i="23" s="1"/>
  <c r="J187" i="23" s="1"/>
  <c r="D186" i="23"/>
  <c r="F186" i="23" s="1"/>
  <c r="J186" i="23" s="1"/>
  <c r="D185" i="23"/>
  <c r="F185" i="23" s="1"/>
  <c r="J185" i="23" s="1"/>
  <c r="D184" i="23"/>
  <c r="F184" i="23" s="1"/>
  <c r="J184" i="23" s="1"/>
  <c r="D183" i="23"/>
  <c r="F183" i="23" s="1"/>
  <c r="J183" i="23" s="1"/>
  <c r="D182" i="23"/>
  <c r="F182" i="23" s="1"/>
  <c r="J182" i="23" s="1"/>
  <c r="D181" i="23"/>
  <c r="F181" i="23" s="1"/>
  <c r="J181" i="23" s="1"/>
  <c r="D180" i="23"/>
  <c r="F180" i="23" s="1"/>
  <c r="J180" i="23" s="1"/>
  <c r="D179" i="23"/>
  <c r="F179" i="23" s="1"/>
  <c r="J179" i="23" s="1"/>
  <c r="D178" i="23"/>
  <c r="F178" i="23" s="1"/>
  <c r="J178" i="23" s="1"/>
  <c r="D177" i="23"/>
  <c r="F177" i="23" s="1"/>
  <c r="J177" i="23" s="1"/>
  <c r="D176" i="23"/>
  <c r="F176" i="23" s="1"/>
  <c r="J176" i="23" s="1"/>
  <c r="D175" i="23"/>
  <c r="F175" i="23" s="1"/>
  <c r="I167" i="23"/>
  <c r="G167" i="23"/>
  <c r="E167" i="23"/>
  <c r="C167" i="23"/>
  <c r="B167" i="23"/>
  <c r="D166" i="23"/>
  <c r="F166" i="23" s="1"/>
  <c r="D165" i="23"/>
  <c r="F165" i="23" s="1"/>
  <c r="J165" i="23" s="1"/>
  <c r="D164" i="23"/>
  <c r="F164" i="23" s="1"/>
  <c r="D163" i="23"/>
  <c r="F163" i="23" s="1"/>
  <c r="D162" i="23"/>
  <c r="F162" i="23" s="1"/>
  <c r="D161" i="23"/>
  <c r="F161" i="23" s="1"/>
  <c r="J161" i="23" s="1"/>
  <c r="D160" i="23"/>
  <c r="F160" i="23" s="1"/>
  <c r="D159" i="23"/>
  <c r="F159" i="23" s="1"/>
  <c r="D158" i="23"/>
  <c r="F158" i="23" s="1"/>
  <c r="D157" i="23"/>
  <c r="F157" i="23" s="1"/>
  <c r="J157" i="23" s="1"/>
  <c r="D156" i="23"/>
  <c r="F156" i="23" s="1"/>
  <c r="D155" i="23"/>
  <c r="F155" i="23" s="1"/>
  <c r="D154" i="23"/>
  <c r="F154" i="23" s="1"/>
  <c r="J154" i="23" s="1"/>
  <c r="D153" i="23"/>
  <c r="F153" i="23" s="1"/>
  <c r="J153" i="23" s="1"/>
  <c r="D152" i="23"/>
  <c r="F152" i="23" s="1"/>
  <c r="D151" i="23"/>
  <c r="F151" i="23" s="1"/>
  <c r="D150" i="23"/>
  <c r="F150" i="23" s="1"/>
  <c r="D149" i="23"/>
  <c r="F149" i="23" s="1"/>
  <c r="J149" i="23" s="1"/>
  <c r="D148" i="23"/>
  <c r="F148" i="23" s="1"/>
  <c r="D147" i="23"/>
  <c r="I139" i="23"/>
  <c r="G139" i="23"/>
  <c r="E139" i="23"/>
  <c r="C139" i="23"/>
  <c r="B139" i="23"/>
  <c r="D138" i="23"/>
  <c r="F138" i="23" s="1"/>
  <c r="D137" i="23"/>
  <c r="F137" i="23" s="1"/>
  <c r="D136" i="23"/>
  <c r="F136" i="23" s="1"/>
  <c r="D135" i="23"/>
  <c r="F135" i="23" s="1"/>
  <c r="D134" i="23"/>
  <c r="F134" i="23" s="1"/>
  <c r="D133" i="23"/>
  <c r="F133" i="23" s="1"/>
  <c r="D132" i="23"/>
  <c r="F132" i="23" s="1"/>
  <c r="D131" i="23"/>
  <c r="F131" i="23" s="1"/>
  <c r="D130" i="23"/>
  <c r="F130" i="23" s="1"/>
  <c r="D129" i="23"/>
  <c r="F129" i="23" s="1"/>
  <c r="D128" i="23"/>
  <c r="F128" i="23" s="1"/>
  <c r="D127" i="23"/>
  <c r="F127" i="23" s="1"/>
  <c r="D126" i="23"/>
  <c r="F126" i="23" s="1"/>
  <c r="D125" i="23"/>
  <c r="F125" i="23" s="1"/>
  <c r="D124" i="23"/>
  <c r="F124" i="23" s="1"/>
  <c r="D123" i="23"/>
  <c r="F123" i="23" s="1"/>
  <c r="D122" i="23"/>
  <c r="F122" i="23" s="1"/>
  <c r="D121" i="23"/>
  <c r="F121" i="23" s="1"/>
  <c r="D120" i="23"/>
  <c r="F120" i="23" s="1"/>
  <c r="D119" i="23"/>
  <c r="J263" i="23" l="1"/>
  <c r="B267" i="23"/>
  <c r="D267" i="23" s="1"/>
  <c r="F267" i="23" s="1"/>
  <c r="D249" i="23"/>
  <c r="F395" i="23"/>
  <c r="H378" i="23"/>
  <c r="F378" i="23"/>
  <c r="F300" i="23"/>
  <c r="J300" i="23"/>
  <c r="F266" i="23"/>
  <c r="I267" i="23"/>
  <c r="G227" i="23"/>
  <c r="D301" i="23"/>
  <c r="F301" i="23" s="1"/>
  <c r="H289" i="23"/>
  <c r="J289" i="23"/>
  <c r="J298" i="23"/>
  <c r="H298" i="23"/>
  <c r="F262" i="23"/>
  <c r="F264" i="23"/>
  <c r="F290" i="23"/>
  <c r="F293" i="23"/>
  <c r="J296" i="23"/>
  <c r="H296" i="23"/>
  <c r="J282" i="23"/>
  <c r="H282" i="23"/>
  <c r="F295" i="23"/>
  <c r="F245" i="23"/>
  <c r="J264" i="23"/>
  <c r="F280" i="23"/>
  <c r="J280" i="23"/>
  <c r="H280" i="23"/>
  <c r="F283" i="23"/>
  <c r="H283" i="23"/>
  <c r="J283" i="23"/>
  <c r="J292" i="23"/>
  <c r="H292" i="23"/>
  <c r="F286" i="23"/>
  <c r="J286" i="23"/>
  <c r="H286" i="23"/>
  <c r="J288" i="23"/>
  <c r="H288" i="23"/>
  <c r="F291" i="23"/>
  <c r="F294" i="23"/>
  <c r="F297" i="23"/>
  <c r="J249" i="23"/>
  <c r="F247" i="23"/>
  <c r="F248" i="23"/>
  <c r="F246" i="23"/>
  <c r="D167" i="23"/>
  <c r="B227" i="23"/>
  <c r="D227" i="23" s="1"/>
  <c r="F227" i="23" s="1"/>
  <c r="F211" i="23"/>
  <c r="F214" i="23"/>
  <c r="F217" i="23"/>
  <c r="F219" i="23"/>
  <c r="F220" i="23"/>
  <c r="F221" i="23"/>
  <c r="F223" i="23"/>
  <c r="F224" i="23"/>
  <c r="F225" i="23"/>
  <c r="F226" i="23"/>
  <c r="H214" i="23"/>
  <c r="H216" i="23"/>
  <c r="H217" i="23"/>
  <c r="H218" i="23"/>
  <c r="H219" i="23"/>
  <c r="H220" i="23"/>
  <c r="H221" i="23"/>
  <c r="H222" i="23"/>
  <c r="H223" i="23"/>
  <c r="H224" i="23"/>
  <c r="H225" i="23"/>
  <c r="H226" i="23"/>
  <c r="H245" i="23"/>
  <c r="H246" i="23"/>
  <c r="H247" i="23"/>
  <c r="H248" i="23"/>
  <c r="F249" i="23"/>
  <c r="F255" i="23"/>
  <c r="F257" i="23"/>
  <c r="F258" i="23"/>
  <c r="F259" i="23"/>
  <c r="F260" i="23"/>
  <c r="F261" i="23"/>
  <c r="J262" i="23"/>
  <c r="F265" i="23"/>
  <c r="J266" i="23"/>
  <c r="F209" i="23"/>
  <c r="F216" i="23"/>
  <c r="F218" i="23"/>
  <c r="F222" i="23"/>
  <c r="F210" i="23"/>
  <c r="F212" i="23"/>
  <c r="J213" i="23"/>
  <c r="G267" i="23"/>
  <c r="H257" i="23"/>
  <c r="H258" i="23"/>
  <c r="H259" i="23"/>
  <c r="H260" i="23"/>
  <c r="J261" i="23"/>
  <c r="J265" i="23"/>
  <c r="F379" i="23"/>
  <c r="D387" i="23"/>
  <c r="H387" i="23" s="1"/>
  <c r="F254" i="23"/>
  <c r="F263" i="23"/>
  <c r="F296" i="23"/>
  <c r="H379" i="23"/>
  <c r="D414" i="23"/>
  <c r="J414" i="23" s="1"/>
  <c r="J150" i="23"/>
  <c r="H150" i="23"/>
  <c r="H154" i="23"/>
  <c r="D195" i="23"/>
  <c r="D139" i="23"/>
  <c r="F195" i="23"/>
  <c r="J195" i="23" s="1"/>
  <c r="H253" i="23"/>
  <c r="J253" i="23"/>
  <c r="F253" i="23"/>
  <c r="F203" i="23"/>
  <c r="F204" i="23"/>
  <c r="F205" i="23"/>
  <c r="F206" i="23"/>
  <c r="F207" i="23"/>
  <c r="D208" i="23"/>
  <c r="H209" i="23"/>
  <c r="H210" i="23"/>
  <c r="H211" i="23"/>
  <c r="H212" i="23"/>
  <c r="F213" i="23"/>
  <c r="I227" i="23"/>
  <c r="H249" i="23"/>
  <c r="F250" i="23"/>
  <c r="F251" i="23"/>
  <c r="F252" i="23"/>
  <c r="H254" i="23"/>
  <c r="H255" i="23"/>
  <c r="F288" i="23"/>
  <c r="F289" i="23"/>
  <c r="F292" i="23"/>
  <c r="F298" i="23"/>
  <c r="F299" i="23"/>
  <c r="F374" i="23"/>
  <c r="F385" i="23"/>
  <c r="F386" i="23"/>
  <c r="H395" i="23"/>
  <c r="H203" i="23"/>
  <c r="H204" i="23"/>
  <c r="H205" i="23"/>
  <c r="H206" i="23"/>
  <c r="H207" i="23"/>
  <c r="H250" i="23"/>
  <c r="H251" i="23"/>
  <c r="H252" i="23"/>
  <c r="D287" i="23"/>
  <c r="H299" i="23"/>
  <c r="H374" i="23"/>
  <c r="H385" i="23"/>
  <c r="H386" i="23"/>
  <c r="J159" i="23"/>
  <c r="H159" i="23"/>
  <c r="J166" i="23"/>
  <c r="H166" i="23"/>
  <c r="J162" i="23"/>
  <c r="H162" i="23"/>
  <c r="J152" i="23"/>
  <c r="H152" i="23"/>
  <c r="J164" i="23"/>
  <c r="H164" i="23"/>
  <c r="J151" i="23"/>
  <c r="H151" i="23"/>
  <c r="J156" i="23"/>
  <c r="H156" i="23"/>
  <c r="J160" i="23"/>
  <c r="H160" i="23"/>
  <c r="J163" i="23"/>
  <c r="H163" i="23"/>
  <c r="J148" i="23"/>
  <c r="H148" i="23"/>
  <c r="J155" i="23"/>
  <c r="H155" i="23"/>
  <c r="J158" i="23"/>
  <c r="H158" i="23"/>
  <c r="H157" i="23"/>
  <c r="H165" i="23"/>
  <c r="F147" i="23"/>
  <c r="J147" i="23" s="1"/>
  <c r="H149" i="23"/>
  <c r="H153" i="23"/>
  <c r="H161" i="23"/>
  <c r="J131" i="23"/>
  <c r="H131" i="23"/>
  <c r="J128" i="23"/>
  <c r="H128" i="23"/>
  <c r="J127" i="23"/>
  <c r="H127" i="23"/>
  <c r="J124" i="23"/>
  <c r="H124" i="23"/>
  <c r="J136" i="23"/>
  <c r="H136" i="23"/>
  <c r="J121" i="23"/>
  <c r="H121" i="23"/>
  <c r="J125" i="23"/>
  <c r="H125" i="23"/>
  <c r="J129" i="23"/>
  <c r="H129" i="23"/>
  <c r="J133" i="23"/>
  <c r="H133" i="23"/>
  <c r="J137" i="23"/>
  <c r="H137" i="23"/>
  <c r="J123" i="23"/>
  <c r="H123" i="23"/>
  <c r="J135" i="23"/>
  <c r="H135" i="23"/>
  <c r="J120" i="23"/>
  <c r="H120" i="23"/>
  <c r="J132" i="23"/>
  <c r="H132" i="23"/>
  <c r="J122" i="23"/>
  <c r="H122" i="23"/>
  <c r="J126" i="23"/>
  <c r="H126" i="23"/>
  <c r="J130" i="23"/>
  <c r="H130" i="23"/>
  <c r="J134" i="23"/>
  <c r="H134" i="23"/>
  <c r="J138" i="23"/>
  <c r="H138" i="23"/>
  <c r="F119" i="23"/>
  <c r="H175" i="23"/>
  <c r="H176" i="23"/>
  <c r="H177" i="23"/>
  <c r="H178" i="23"/>
  <c r="H179" i="23"/>
  <c r="H180" i="23"/>
  <c r="H181" i="23"/>
  <c r="H182" i="23"/>
  <c r="H183" i="23"/>
  <c r="H184" i="23"/>
  <c r="H185" i="23"/>
  <c r="H186" i="23"/>
  <c r="H187" i="23"/>
  <c r="H188" i="23"/>
  <c r="H189" i="23"/>
  <c r="H190" i="23"/>
  <c r="H191" i="23"/>
  <c r="H192" i="23"/>
  <c r="H193" i="23"/>
  <c r="H194" i="23"/>
  <c r="J175" i="23"/>
  <c r="J227" i="23" l="1"/>
  <c r="J301" i="23"/>
  <c r="J387" i="23"/>
  <c r="F387" i="23"/>
  <c r="H301" i="23"/>
  <c r="H227" i="23"/>
  <c r="H267" i="23"/>
  <c r="J267" i="23"/>
  <c r="J287" i="23"/>
  <c r="H287" i="23"/>
  <c r="H195" i="23"/>
  <c r="F414" i="23"/>
  <c r="H414" i="23"/>
  <c r="F208" i="23"/>
  <c r="H208" i="23"/>
  <c r="J208" i="23"/>
  <c r="F287" i="23"/>
  <c r="F167" i="23"/>
  <c r="H147" i="23"/>
  <c r="F139" i="23"/>
  <c r="J119" i="23"/>
  <c r="H119" i="23"/>
  <c r="J167" i="23" l="1"/>
  <c r="H167" i="23"/>
  <c r="H139" i="23"/>
  <c r="J139" i="23"/>
  <c r="D74" i="23"/>
  <c r="F74" i="23" s="1"/>
  <c r="D73" i="23"/>
  <c r="F73" i="23" s="1"/>
  <c r="D106" i="23" l="1"/>
  <c r="H106" i="23" s="1"/>
  <c r="D101" i="23"/>
  <c r="H101" i="23" s="1"/>
  <c r="D105" i="23"/>
  <c r="H105" i="23" s="1"/>
  <c r="D104" i="23"/>
  <c r="F104" i="23" s="1"/>
  <c r="D103" i="23"/>
  <c r="F103" i="23" s="1"/>
  <c r="J103" i="23" s="1"/>
  <c r="I102" i="23"/>
  <c r="I99" i="23" s="1"/>
  <c r="G102" i="23"/>
  <c r="G99" i="23" s="1"/>
  <c r="E102" i="23"/>
  <c r="E99" i="23" s="1"/>
  <c r="C102" i="23"/>
  <c r="C99" i="23" s="1"/>
  <c r="B102" i="23"/>
  <c r="B99" i="23" s="1"/>
  <c r="D100" i="23"/>
  <c r="H100" i="23" s="1"/>
  <c r="G95" i="23"/>
  <c r="G93" i="23" s="1"/>
  <c r="C95" i="23"/>
  <c r="C93" i="23" s="1"/>
  <c r="I95" i="23"/>
  <c r="I93" i="23" s="1"/>
  <c r="E95" i="23"/>
  <c r="B95" i="23"/>
  <c r="B93" i="23" s="1"/>
  <c r="E93" i="23"/>
  <c r="D94" i="23"/>
  <c r="F94" i="23" s="1"/>
  <c r="D96" i="23"/>
  <c r="F96" i="23" s="1"/>
  <c r="D97" i="23"/>
  <c r="F97" i="23" s="1"/>
  <c r="D98" i="23"/>
  <c r="F98" i="23" s="1"/>
  <c r="D92" i="23"/>
  <c r="H92" i="23" s="1"/>
  <c r="I88" i="23"/>
  <c r="I84" i="23" s="1"/>
  <c r="G88" i="23"/>
  <c r="G84" i="23" s="1"/>
  <c r="E88" i="23"/>
  <c r="C88" i="23"/>
  <c r="B88" i="23"/>
  <c r="B84" i="23" s="1"/>
  <c r="D86" i="23"/>
  <c r="H86" i="23" s="1"/>
  <c r="D87" i="23"/>
  <c r="D89" i="23"/>
  <c r="F89" i="23" s="1"/>
  <c r="D90" i="23"/>
  <c r="F90" i="23" s="1"/>
  <c r="D91" i="23"/>
  <c r="F91" i="23" s="1"/>
  <c r="D85" i="23"/>
  <c r="I79" i="23"/>
  <c r="G79" i="23"/>
  <c r="E79" i="23"/>
  <c r="C79" i="23"/>
  <c r="B79" i="23"/>
  <c r="D83" i="23"/>
  <c r="H83" i="23" s="1"/>
  <c r="D81" i="23"/>
  <c r="F81" i="23" s="1"/>
  <c r="D80" i="23"/>
  <c r="F80" i="23" s="1"/>
  <c r="F86" i="23" l="1"/>
  <c r="J86" i="23" s="1"/>
  <c r="F106" i="23"/>
  <c r="J106" i="23" s="1"/>
  <c r="D102" i="23"/>
  <c r="F102" i="23" s="1"/>
  <c r="J102" i="23" s="1"/>
  <c r="H103" i="23"/>
  <c r="F101" i="23"/>
  <c r="J101" i="23" s="1"/>
  <c r="F105" i="23"/>
  <c r="J105" i="23" s="1"/>
  <c r="F100" i="23"/>
  <c r="D79" i="23"/>
  <c r="F79" i="23" s="1"/>
  <c r="D88" i="23"/>
  <c r="F88" i="23" s="1"/>
  <c r="F92" i="23"/>
  <c r="J92" i="23" s="1"/>
  <c r="D95" i="23"/>
  <c r="F95" i="23" s="1"/>
  <c r="F85" i="23"/>
  <c r="H85" i="23"/>
  <c r="C84" i="23"/>
  <c r="F87" i="23"/>
  <c r="F83" i="23"/>
  <c r="J83" i="23" s="1"/>
  <c r="I75" i="23"/>
  <c r="G75" i="23"/>
  <c r="E75" i="23"/>
  <c r="C75" i="23"/>
  <c r="B75" i="23"/>
  <c r="D77" i="23"/>
  <c r="F77" i="23" s="1"/>
  <c r="D78" i="23"/>
  <c r="F78" i="23" s="1"/>
  <c r="D76" i="23"/>
  <c r="F76" i="23" s="1"/>
  <c r="D72" i="23"/>
  <c r="F72" i="23" s="1"/>
  <c r="D65" i="23"/>
  <c r="F65" i="23" s="1"/>
  <c r="D66" i="23"/>
  <c r="F66" i="23" s="1"/>
  <c r="I67" i="23"/>
  <c r="G67" i="23"/>
  <c r="C67" i="23"/>
  <c r="C63" i="23" s="1"/>
  <c r="B67" i="23"/>
  <c r="B63" i="23" s="1"/>
  <c r="E67" i="23"/>
  <c r="D70" i="23"/>
  <c r="F70" i="23" s="1"/>
  <c r="D69" i="23"/>
  <c r="F69" i="23" s="1"/>
  <c r="D68" i="23"/>
  <c r="F68" i="23" s="1"/>
  <c r="D64" i="23"/>
  <c r="F64" i="23" s="1"/>
  <c r="D62" i="23"/>
  <c r="F62" i="23" s="1"/>
  <c r="I58" i="23"/>
  <c r="I54" i="23" s="1"/>
  <c r="G58" i="23"/>
  <c r="G54" i="23" s="1"/>
  <c r="C58" i="23"/>
  <c r="C54" i="23" s="1"/>
  <c r="B58" i="23"/>
  <c r="B54" i="23" s="1"/>
  <c r="D56" i="23"/>
  <c r="F56" i="23" s="1"/>
  <c r="D57" i="23"/>
  <c r="F57" i="23" s="1"/>
  <c r="D59" i="23"/>
  <c r="F59" i="23" s="1"/>
  <c r="D60" i="23"/>
  <c r="F60" i="23" s="1"/>
  <c r="D61" i="23"/>
  <c r="F61" i="23" s="1"/>
  <c r="J100" i="23" l="1"/>
  <c r="F99" i="23"/>
  <c r="H102" i="23"/>
  <c r="D99" i="23"/>
  <c r="D84" i="23"/>
  <c r="J85" i="23"/>
  <c r="F84" i="23"/>
  <c r="D75" i="23"/>
  <c r="F75" i="23" s="1"/>
  <c r="F71" i="23" s="1"/>
  <c r="H68" i="23"/>
  <c r="D63" i="23"/>
  <c r="H62" i="23"/>
  <c r="F67" i="23"/>
  <c r="J67" i="23" s="1"/>
  <c r="J62" i="23"/>
  <c r="D67" i="23"/>
  <c r="H67" i="23" s="1"/>
  <c r="D58" i="23"/>
  <c r="H58" i="23" s="1"/>
  <c r="H61" i="23"/>
  <c r="H57" i="23"/>
  <c r="H60" i="23"/>
  <c r="H56" i="23"/>
  <c r="H59" i="23"/>
  <c r="D55" i="23"/>
  <c r="F55" i="23" s="1"/>
  <c r="I21" i="23"/>
  <c r="G21" i="23"/>
  <c r="J98" i="23"/>
  <c r="H98" i="23"/>
  <c r="J96" i="23"/>
  <c r="H96" i="23"/>
  <c r="J95" i="23"/>
  <c r="H95" i="23"/>
  <c r="J94" i="23"/>
  <c r="H94" i="23"/>
  <c r="D93" i="23"/>
  <c r="F93" i="23" s="1"/>
  <c r="J91" i="23"/>
  <c r="H91" i="23"/>
  <c r="J90" i="23"/>
  <c r="H90" i="23"/>
  <c r="J89" i="23"/>
  <c r="H89" i="23"/>
  <c r="J88" i="23"/>
  <c r="H88" i="23"/>
  <c r="E84" i="23"/>
  <c r="J81" i="23"/>
  <c r="H81" i="23"/>
  <c r="J80" i="23"/>
  <c r="H80" i="23"/>
  <c r="J78" i="23"/>
  <c r="H78" i="23"/>
  <c r="J76" i="23"/>
  <c r="H76" i="23"/>
  <c r="J72" i="23"/>
  <c r="H72" i="23"/>
  <c r="I71" i="23"/>
  <c r="G71" i="23"/>
  <c r="E71" i="23"/>
  <c r="C71" i="23"/>
  <c r="C107" i="23" s="1"/>
  <c r="B71" i="23"/>
  <c r="B107" i="23" s="1"/>
  <c r="J69" i="23"/>
  <c r="H69" i="23"/>
  <c r="J68" i="23"/>
  <c r="J64" i="23"/>
  <c r="H64" i="23"/>
  <c r="I63" i="23"/>
  <c r="G63" i="23"/>
  <c r="E63" i="23"/>
  <c r="J61" i="23"/>
  <c r="J60" i="23"/>
  <c r="J59" i="23"/>
  <c r="E58" i="23"/>
  <c r="J57" i="23"/>
  <c r="J56" i="23"/>
  <c r="H55" i="23"/>
  <c r="E42" i="23"/>
  <c r="I41" i="23"/>
  <c r="G41" i="23"/>
  <c r="C41" i="23"/>
  <c r="B41" i="23"/>
  <c r="I40" i="23"/>
  <c r="G40" i="23"/>
  <c r="C40" i="23"/>
  <c r="B40" i="23"/>
  <c r="I39" i="23"/>
  <c r="G39" i="23"/>
  <c r="C39" i="23"/>
  <c r="B39" i="23"/>
  <c r="I38" i="23"/>
  <c r="G38" i="23"/>
  <c r="C38" i="23"/>
  <c r="B38" i="23"/>
  <c r="D28" i="23"/>
  <c r="H28" i="23" s="1"/>
  <c r="D27" i="23"/>
  <c r="H27" i="23" s="1"/>
  <c r="I26" i="23"/>
  <c r="I24" i="23" s="1"/>
  <c r="G26" i="23"/>
  <c r="G24" i="23" s="1"/>
  <c r="E26" i="23"/>
  <c r="E24" i="23" s="1"/>
  <c r="C26" i="23"/>
  <c r="C24" i="23" s="1"/>
  <c r="B26" i="23"/>
  <c r="D25" i="23"/>
  <c r="H25" i="23" s="1"/>
  <c r="D23" i="23"/>
  <c r="J23" i="23" s="1"/>
  <c r="I22" i="23"/>
  <c r="G22" i="23"/>
  <c r="C22" i="23"/>
  <c r="C20" i="23" s="1"/>
  <c r="B22" i="23"/>
  <c r="B21" i="23"/>
  <c r="D21" i="23" s="1"/>
  <c r="E20" i="23"/>
  <c r="D19" i="23"/>
  <c r="H19" i="23" s="1"/>
  <c r="D18" i="23"/>
  <c r="J18" i="23" s="1"/>
  <c r="D17" i="23"/>
  <c r="H17" i="23" s="1"/>
  <c r="I16" i="23"/>
  <c r="I13" i="23" s="1"/>
  <c r="G16" i="23"/>
  <c r="G13" i="23" s="1"/>
  <c r="E16" i="23"/>
  <c r="E13" i="23" s="1"/>
  <c r="C16" i="23"/>
  <c r="C13" i="23" s="1"/>
  <c r="B16" i="23"/>
  <c r="B13" i="23" s="1"/>
  <c r="D15" i="23"/>
  <c r="J15" i="23" s="1"/>
  <c r="D14" i="23"/>
  <c r="J14" i="23" s="1"/>
  <c r="D12" i="23"/>
  <c r="H12" i="23" s="1"/>
  <c r="D11" i="23"/>
  <c r="H11" i="23" s="1"/>
  <c r="D10" i="23"/>
  <c r="H10" i="23" s="1"/>
  <c r="I9" i="23"/>
  <c r="I6" i="23" s="1"/>
  <c r="G9" i="23"/>
  <c r="G6" i="23" s="1"/>
  <c r="E9" i="23"/>
  <c r="E6" i="23" s="1"/>
  <c r="C9" i="23"/>
  <c r="C6" i="23" s="1"/>
  <c r="B9" i="23"/>
  <c r="D8" i="23"/>
  <c r="F8" i="23" s="1"/>
  <c r="D7" i="23"/>
  <c r="H7" i="23" s="1"/>
  <c r="H75" i="23" l="1"/>
  <c r="G107" i="23"/>
  <c r="I107" i="23"/>
  <c r="J99" i="23"/>
  <c r="H99" i="23"/>
  <c r="D71" i="23"/>
  <c r="J75" i="23"/>
  <c r="J58" i="23"/>
  <c r="J55" i="23"/>
  <c r="F63" i="23"/>
  <c r="F58" i="23"/>
  <c r="F54" i="23" s="1"/>
  <c r="E54" i="23"/>
  <c r="E107" i="23" s="1"/>
  <c r="I20" i="23"/>
  <c r="I29" i="23" s="1"/>
  <c r="D39" i="23"/>
  <c r="F39" i="23" s="1"/>
  <c r="D41" i="23"/>
  <c r="F41" i="23" s="1"/>
  <c r="J93" i="23"/>
  <c r="D54" i="23"/>
  <c r="D40" i="23"/>
  <c r="F40" i="23" s="1"/>
  <c r="H63" i="23"/>
  <c r="B42" i="23"/>
  <c r="J79" i="23"/>
  <c r="J28" i="23"/>
  <c r="J11" i="23"/>
  <c r="J19" i="23"/>
  <c r="H14" i="23"/>
  <c r="F18" i="23"/>
  <c r="F27" i="23"/>
  <c r="E29" i="23"/>
  <c r="H18" i="23"/>
  <c r="D22" i="23"/>
  <c r="F22" i="23" s="1"/>
  <c r="J27" i="23"/>
  <c r="H40" i="23"/>
  <c r="J63" i="23"/>
  <c r="F11" i="23"/>
  <c r="G20" i="23"/>
  <c r="G29" i="23" s="1"/>
  <c r="D26" i="23"/>
  <c r="F26" i="23" s="1"/>
  <c r="D38" i="23"/>
  <c r="F38" i="23" s="1"/>
  <c r="H93" i="23"/>
  <c r="J84" i="23"/>
  <c r="H71" i="23"/>
  <c r="H79" i="23"/>
  <c r="H84" i="23"/>
  <c r="J17" i="23"/>
  <c r="F23" i="23"/>
  <c r="H15" i="23"/>
  <c r="H23" i="23"/>
  <c r="F28" i="23"/>
  <c r="F19" i="23"/>
  <c r="G42" i="23"/>
  <c r="D16" i="23"/>
  <c r="J16" i="23" s="1"/>
  <c r="C42" i="23"/>
  <c r="C29" i="23"/>
  <c r="F17" i="23"/>
  <c r="D13" i="23"/>
  <c r="F13" i="23" s="1"/>
  <c r="F12" i="23"/>
  <c r="J12" i="23"/>
  <c r="J10" i="23"/>
  <c r="D9" i="23"/>
  <c r="J9" i="23" s="1"/>
  <c r="F10" i="23"/>
  <c r="J21" i="23"/>
  <c r="F21" i="23"/>
  <c r="H21" i="23"/>
  <c r="H8" i="23"/>
  <c r="B6" i="23"/>
  <c r="J7" i="23"/>
  <c r="J8" i="23"/>
  <c r="F14" i="23"/>
  <c r="F15" i="23"/>
  <c r="B20" i="23"/>
  <c r="D20" i="23" s="1"/>
  <c r="F20" i="23" s="1"/>
  <c r="B24" i="23"/>
  <c r="D24" i="23" s="1"/>
  <c r="F24" i="23" s="1"/>
  <c r="J25" i="23"/>
  <c r="F7" i="23"/>
  <c r="F25" i="23"/>
  <c r="I42" i="23"/>
  <c r="D107" i="23" l="1"/>
  <c r="F107" i="23"/>
  <c r="J71" i="23"/>
  <c r="J39" i="23"/>
  <c r="H54" i="23"/>
  <c r="J54" i="23"/>
  <c r="H39" i="23"/>
  <c r="H107" i="23"/>
  <c r="H41" i="23"/>
  <c r="J41" i="23"/>
  <c r="J22" i="23"/>
  <c r="J40" i="23"/>
  <c r="F42" i="23"/>
  <c r="D42" i="23"/>
  <c r="H42" i="23" s="1"/>
  <c r="J13" i="23"/>
  <c r="J26" i="23"/>
  <c r="H26" i="23"/>
  <c r="H22" i="23"/>
  <c r="J107" i="23"/>
  <c r="H38" i="23"/>
  <c r="J38" i="23"/>
  <c r="F16" i="23"/>
  <c r="H16" i="23"/>
  <c r="H13" i="23"/>
  <c r="H9" i="23"/>
  <c r="F9" i="23"/>
  <c r="H24" i="23"/>
  <c r="J24" i="23"/>
  <c r="B29" i="23"/>
  <c r="H29" i="23" s="1"/>
  <c r="D6" i="23"/>
  <c r="H20" i="23"/>
  <c r="J20" i="23"/>
  <c r="J42" i="23" l="1"/>
  <c r="D29" i="23"/>
  <c r="J29" i="23" s="1"/>
  <c r="F6" i="23"/>
  <c r="F29" i="23" s="1"/>
  <c r="J6" i="23"/>
  <c r="H6" i="23"/>
</calcChain>
</file>

<file path=xl/sharedStrings.xml><?xml version="1.0" encoding="utf-8"?>
<sst xmlns="http://schemas.openxmlformats.org/spreadsheetml/2006/main" count="549" uniqueCount="133">
  <si>
    <t>Presupuesto Anual</t>
  </si>
  <si>
    <t xml:space="preserve">Ejecución presupuestal de Gastos e Inversión </t>
  </si>
  <si>
    <t xml:space="preserve">Millones de pesos </t>
  </si>
  <si>
    <t>Administración Central</t>
  </si>
  <si>
    <t xml:space="preserve">Niveles </t>
  </si>
  <si>
    <t xml:space="preserve">Inicial </t>
  </si>
  <si>
    <t>Modificac.</t>
  </si>
  <si>
    <t>Vigente</t>
  </si>
  <si>
    <t>Suspensión</t>
  </si>
  <si>
    <t xml:space="preserve">Disponible </t>
  </si>
  <si>
    <t xml:space="preserve">Compromisos </t>
  </si>
  <si>
    <t xml:space="preserve">% Ejec. </t>
  </si>
  <si>
    <t xml:space="preserve">Giros </t>
  </si>
  <si>
    <t xml:space="preserve">% Giros </t>
  </si>
  <si>
    <t>Gastos de funcionamiento</t>
  </si>
  <si>
    <t>Servicio de la Deuda</t>
  </si>
  <si>
    <t xml:space="preserve">Inversión </t>
  </si>
  <si>
    <t xml:space="preserve">   Directa </t>
  </si>
  <si>
    <t xml:space="preserve">   Transferencias para inversión</t>
  </si>
  <si>
    <t xml:space="preserve">   Pasivos Exigibles </t>
  </si>
  <si>
    <t>Establecimientos Públicos</t>
  </si>
  <si>
    <t>Contraloria de Bogotá</t>
  </si>
  <si>
    <t>Universidad Distrital</t>
  </si>
  <si>
    <t xml:space="preserve">Presupuesto Anual </t>
  </si>
  <si>
    <t xml:space="preserve">Ejecución Inversión Directa </t>
  </si>
  <si>
    <t xml:space="preserve">Vigente </t>
  </si>
  <si>
    <t xml:space="preserve">Fondos de Desarrollo Local </t>
  </si>
  <si>
    <t xml:space="preserve">Ejecución presupuestal de gastos e inversiones consolidado </t>
  </si>
  <si>
    <t xml:space="preserve">Usaquen </t>
  </si>
  <si>
    <t xml:space="preserve">Chapinero </t>
  </si>
  <si>
    <t>Santafe</t>
  </si>
  <si>
    <t xml:space="preserve">San Cristobal </t>
  </si>
  <si>
    <t>Usme</t>
  </si>
  <si>
    <t>Tunjuelito</t>
  </si>
  <si>
    <t>Bosa</t>
  </si>
  <si>
    <t>Kennedy</t>
  </si>
  <si>
    <t>Fontibón</t>
  </si>
  <si>
    <t>Engativa</t>
  </si>
  <si>
    <t>Suba</t>
  </si>
  <si>
    <t xml:space="preserve">Barrios Unidos </t>
  </si>
  <si>
    <t>Teusaquillo</t>
  </si>
  <si>
    <t>Martires</t>
  </si>
  <si>
    <t>Antonio Nariño</t>
  </si>
  <si>
    <t>Puente Aranda</t>
  </si>
  <si>
    <t xml:space="preserve">Candelaria </t>
  </si>
  <si>
    <t>Rafael Uribe Uribe</t>
  </si>
  <si>
    <t>Ciudad Bolivar</t>
  </si>
  <si>
    <t>Sumapaz</t>
  </si>
  <si>
    <t>Ejecución presupuestal de Inversión Directa</t>
  </si>
  <si>
    <t>Transmilenio</t>
  </si>
  <si>
    <t>Metrovivienda</t>
  </si>
  <si>
    <t>Lotería de Bogotá</t>
  </si>
  <si>
    <t>ERU</t>
  </si>
  <si>
    <t>Ejecución presupuestal de Inversión Obligaciones  por Pagar</t>
  </si>
  <si>
    <t>Empresa</t>
  </si>
  <si>
    <t xml:space="preserve">Empresas Industriales y Comerciales del Distrito </t>
  </si>
  <si>
    <t>Total Inversión Directa</t>
  </si>
  <si>
    <t>Total Obligaciones por Pagar</t>
  </si>
  <si>
    <t>IPES</t>
  </si>
  <si>
    <t>FFDS</t>
  </si>
  <si>
    <t>IDU</t>
  </si>
  <si>
    <t>FONCEP</t>
  </si>
  <si>
    <t>CVP</t>
  </si>
  <si>
    <t>IDRD</t>
  </si>
  <si>
    <t>IDPC</t>
  </si>
  <si>
    <t>IDIPRON</t>
  </si>
  <si>
    <t>FUNDACIÓN GILBERTO A.</t>
  </si>
  <si>
    <t>ORQUESTA FILARMÓNICA</t>
  </si>
  <si>
    <t>FONDO DE VIGILANCIA</t>
  </si>
  <si>
    <t>JARDÍN BOTÁNICO</t>
  </si>
  <si>
    <t>IDEP</t>
  </si>
  <si>
    <t>IDP. Y ACCIÓN COMUNAL</t>
  </si>
  <si>
    <t>INSTITUTO D. DE TURISMO</t>
  </si>
  <si>
    <t>IDARTES</t>
  </si>
  <si>
    <t>UAE DE CATASTRO</t>
  </si>
  <si>
    <t>UAE DE REH. Y MTTO VIAL</t>
  </si>
  <si>
    <t>UAESP</t>
  </si>
  <si>
    <t>Entidad</t>
  </si>
  <si>
    <t>Concejo</t>
  </si>
  <si>
    <t>Personería</t>
  </si>
  <si>
    <t>Sec General</t>
  </si>
  <si>
    <t>Veeduría</t>
  </si>
  <si>
    <t>Sec Gobierno</t>
  </si>
  <si>
    <t>Sec. Hcda</t>
  </si>
  <si>
    <t>Sec. Educación</t>
  </si>
  <si>
    <t>Sec. Movilidad</t>
  </si>
  <si>
    <t>Sec. Salud</t>
  </si>
  <si>
    <t>Sec. Desarrollo Económico</t>
  </si>
  <si>
    <t>Sec. del Hábitat</t>
  </si>
  <si>
    <t>Sec. Cultura, Recreación y Deporte</t>
  </si>
  <si>
    <t>Sec. Planeación</t>
  </si>
  <si>
    <t>Sec. De la Mujer</t>
  </si>
  <si>
    <t>Sec. De Integración Social</t>
  </si>
  <si>
    <t>Dpto. Adtivo Servicio Civil</t>
  </si>
  <si>
    <t>Sec. de Ambiente</t>
  </si>
  <si>
    <t>Dpto. Adtivo de la Defensoría del Espacio Público</t>
  </si>
  <si>
    <t>Unidad Adtiva Especial Cuerpo Oficial de Bomberos</t>
  </si>
  <si>
    <t>Total Funcionamiento</t>
  </si>
  <si>
    <t>NA</t>
  </si>
  <si>
    <t xml:space="preserve">  01- Dirección Gestión corporativa </t>
  </si>
  <si>
    <t xml:space="preserve">  02- Dirección Distrital de presupuesto </t>
  </si>
  <si>
    <t xml:space="preserve">  04- Fondo cuenta concejo de Bogotá</t>
  </si>
  <si>
    <t xml:space="preserve">  01 Dirección Administrativa </t>
  </si>
  <si>
    <t xml:space="preserve">  02 Dirección de Transito y Transporte </t>
  </si>
  <si>
    <t xml:space="preserve">IDIGER - Insti. Distr. de Gest.de Ries. y cam. climático </t>
  </si>
  <si>
    <t xml:space="preserve">Establecimientos Públicos </t>
  </si>
  <si>
    <t>EAB</t>
  </si>
  <si>
    <t xml:space="preserve">Aguas de Bogota </t>
  </si>
  <si>
    <t xml:space="preserve">Ejecución Gastos e  Inversión </t>
  </si>
  <si>
    <t>Gastos de operación</t>
  </si>
  <si>
    <t xml:space="preserve">   Cuentas por Pagar</t>
  </si>
  <si>
    <t>CANAL CAPITAL</t>
  </si>
  <si>
    <t>A Septiembre de 2015</t>
  </si>
  <si>
    <t>A 30 de Septiembre de 2015</t>
  </si>
  <si>
    <t xml:space="preserve">Disponibilidad Final </t>
  </si>
  <si>
    <t>Gastos Funcionamiento</t>
  </si>
  <si>
    <t>Inversión Directa a 30 deSeptiembre de 2015</t>
  </si>
  <si>
    <t>Pasivos exigibles a a 30 de Septiembre de 2015</t>
  </si>
  <si>
    <t>Gastos Funcionamiento a 30 de Septiembre de 2015</t>
  </si>
  <si>
    <t>Inversión Directa a 30 de septiembre de 2015</t>
  </si>
  <si>
    <t>Pasivos exigibles a a 30 de septiembre de 2015</t>
  </si>
  <si>
    <t>Ttransferencias para Inversión a 30 de Septiembre  de 2015</t>
  </si>
  <si>
    <t xml:space="preserve">Total Gastos e inversión + Dispo. Final </t>
  </si>
  <si>
    <t xml:space="preserve">Total inversión Directa </t>
  </si>
  <si>
    <t xml:space="preserve">Total Pasivos Exigibles </t>
  </si>
  <si>
    <t>Total Pasivos Exigibles</t>
  </si>
  <si>
    <t xml:space="preserve">Total Transfer. para inversión </t>
  </si>
  <si>
    <t xml:space="preserve">SDH - Unidad ejecutora 02 dirección distital de presupuesto </t>
  </si>
  <si>
    <t xml:space="preserve">   Transferecias para Inversión </t>
  </si>
  <si>
    <t xml:space="preserve">Servicio de la deuda </t>
  </si>
  <si>
    <t>Tranferencias para inversión y Servicio de la deuda a  30 deSeptiembre de 2015</t>
  </si>
  <si>
    <t>Total Presupuesto EICD</t>
  </si>
  <si>
    <t>Fuente: Págiana SDH, consolidadospor la Subdirecciòn de Esatdística y Análisis Presupeustal y Financiero de la DEPP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</si>
</sst>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34">
    <xf numFmtId="0" fontId="0" fillId="0" borderId="0" xfId="0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vertical="center"/>
    </xf>
    <xf numFmtId="165" fontId="4" fillId="4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3" fontId="7" fillId="3" borderId="7" xfId="0" applyNumberFormat="1" applyFont="1" applyFill="1" applyBorder="1" applyAlignment="1">
      <alignment vertical="center"/>
    </xf>
    <xf numFmtId="3" fontId="7" fillId="3" borderId="0" xfId="0" applyNumberFormat="1" applyFont="1" applyFill="1" applyBorder="1" applyAlignment="1">
      <alignment vertical="center"/>
    </xf>
    <xf numFmtId="3" fontId="7" fillId="3" borderId="9" xfId="0" applyNumberFormat="1" applyFont="1" applyFill="1" applyBorder="1" applyAlignment="1">
      <alignment vertical="center"/>
    </xf>
    <xf numFmtId="3" fontId="4" fillId="3" borderId="7" xfId="0" applyNumberFormat="1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horizontal="right" vertical="center"/>
    </xf>
    <xf numFmtId="165" fontId="4" fillId="3" borderId="8" xfId="0" applyNumberFormat="1" applyFont="1" applyFill="1" applyBorder="1" applyAlignment="1">
      <alignment vertical="center"/>
    </xf>
    <xf numFmtId="165" fontId="3" fillId="4" borderId="3" xfId="0" applyNumberFormat="1" applyFont="1" applyFill="1" applyBorder="1" applyAlignment="1">
      <alignment horizontal="justify" vertical="center" wrapText="1"/>
    </xf>
    <xf numFmtId="3" fontId="3" fillId="4" borderId="3" xfId="1" applyNumberFormat="1" applyFont="1" applyFill="1" applyBorder="1" applyAlignment="1">
      <alignment vertical="center"/>
    </xf>
    <xf numFmtId="164" fontId="4" fillId="5" borderId="4" xfId="0" applyNumberFormat="1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vertical="center"/>
    </xf>
    <xf numFmtId="165" fontId="7" fillId="3" borderId="7" xfId="0" applyNumberFormat="1" applyFont="1" applyFill="1" applyBorder="1" applyAlignment="1">
      <alignment vertical="center"/>
    </xf>
    <xf numFmtId="0" fontId="6" fillId="3" borderId="6" xfId="2" applyFont="1" applyFill="1" applyBorder="1" applyAlignment="1">
      <alignment vertical="center"/>
    </xf>
    <xf numFmtId="3" fontId="6" fillId="3" borderId="7" xfId="2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6" fillId="3" borderId="0" xfId="1" applyNumberFormat="1" applyFont="1" applyFill="1" applyBorder="1" applyAlignment="1">
      <alignment vertical="center"/>
    </xf>
    <xf numFmtId="165" fontId="3" fillId="6" borderId="4" xfId="0" applyNumberFormat="1" applyFont="1" applyFill="1" applyBorder="1" applyAlignment="1">
      <alignment horizontal="justify" vertical="center" wrapText="1"/>
    </xf>
    <xf numFmtId="3" fontId="3" fillId="6" borderId="3" xfId="1" applyNumberFormat="1" applyFont="1" applyFill="1" applyBorder="1" applyAlignment="1">
      <alignment vertical="center"/>
    </xf>
    <xf numFmtId="3" fontId="3" fillId="6" borderId="11" xfId="1" applyNumberFormat="1" applyFont="1" applyFill="1" applyBorder="1" applyAlignment="1">
      <alignment vertical="center"/>
    </xf>
    <xf numFmtId="3" fontId="4" fillId="6" borderId="3" xfId="0" applyNumberFormat="1" applyFont="1" applyFill="1" applyBorder="1" applyAlignment="1">
      <alignment vertical="center"/>
    </xf>
    <xf numFmtId="164" fontId="4" fillId="6" borderId="3" xfId="0" applyNumberFormat="1" applyFont="1" applyFill="1" applyBorder="1" applyAlignment="1">
      <alignment vertical="center"/>
    </xf>
    <xf numFmtId="165" fontId="4" fillId="6" borderId="3" xfId="0" applyNumberFormat="1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 wrapText="1"/>
    </xf>
    <xf numFmtId="3" fontId="0" fillId="3" borderId="0" xfId="0" applyNumberFormat="1" applyFill="1" applyAlignment="1">
      <alignment vertical="center"/>
    </xf>
    <xf numFmtId="0" fontId="8" fillId="5" borderId="3" xfId="0" applyFont="1" applyFill="1" applyBorder="1" applyAlignment="1">
      <alignment vertical="center"/>
    </xf>
    <xf numFmtId="3" fontId="3" fillId="5" borderId="3" xfId="0" applyNumberFormat="1" applyFont="1" applyFill="1" applyBorder="1" applyAlignment="1">
      <alignment vertical="center"/>
    </xf>
    <xf numFmtId="4" fontId="4" fillId="5" borderId="3" xfId="0" applyNumberFormat="1" applyFont="1" applyFill="1" applyBorder="1" applyAlignment="1">
      <alignment vertical="center"/>
    </xf>
    <xf numFmtId="4" fontId="3" fillId="5" borderId="3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3" fontId="0" fillId="3" borderId="0" xfId="0" applyNumberFormat="1" applyFill="1" applyBorder="1" applyAlignment="1">
      <alignment vertical="center"/>
    </xf>
    <xf numFmtId="3" fontId="3" fillId="7" borderId="14" xfId="0" applyNumberFormat="1" applyFont="1" applyFill="1" applyBorder="1" applyAlignment="1">
      <alignment vertical="center"/>
    </xf>
    <xf numFmtId="3" fontId="3" fillId="7" borderId="15" xfId="0" applyNumberFormat="1" applyFont="1" applyFill="1" applyBorder="1" applyAlignment="1">
      <alignment vertical="center"/>
    </xf>
    <xf numFmtId="3" fontId="3" fillId="7" borderId="17" xfId="0" applyNumberFormat="1" applyFont="1" applyFill="1" applyBorder="1" applyAlignment="1">
      <alignment vertical="center"/>
    </xf>
    <xf numFmtId="165" fontId="3" fillId="7" borderId="15" xfId="0" applyNumberFormat="1" applyFont="1" applyFill="1" applyBorder="1" applyAlignment="1">
      <alignment vertical="center"/>
    </xf>
    <xf numFmtId="165" fontId="3" fillId="7" borderId="22" xfId="0" applyNumberFormat="1" applyFont="1" applyFill="1" applyBorder="1" applyAlignment="1">
      <alignment vertical="center"/>
    </xf>
    <xf numFmtId="0" fontId="0" fillId="3" borderId="0" xfId="0" applyFill="1"/>
    <xf numFmtId="0" fontId="4" fillId="4" borderId="19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4" borderId="23" xfId="0" applyFont="1" applyFill="1" applyBorder="1" applyAlignment="1">
      <alignment horizontal="center" vertical="center"/>
    </xf>
    <xf numFmtId="164" fontId="3" fillId="7" borderId="15" xfId="0" applyNumberFormat="1" applyFont="1" applyFill="1" applyBorder="1" applyAlignment="1">
      <alignment vertical="center"/>
    </xf>
    <xf numFmtId="3" fontId="9" fillId="3" borderId="7" xfId="0" applyNumberFormat="1" applyFont="1" applyFill="1" applyBorder="1" applyAlignment="1">
      <alignment vertical="center"/>
    </xf>
    <xf numFmtId="3" fontId="9" fillId="3" borderId="6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vertical="center"/>
    </xf>
    <xf numFmtId="3" fontId="9" fillId="3" borderId="8" xfId="0" applyNumberFormat="1" applyFont="1" applyFill="1" applyBorder="1" applyAlignment="1">
      <alignment vertical="center"/>
    </xf>
    <xf numFmtId="165" fontId="9" fillId="3" borderId="8" xfId="0" applyNumberFormat="1" applyFont="1" applyFill="1" applyBorder="1" applyAlignment="1">
      <alignment vertical="center"/>
    </xf>
    <xf numFmtId="0" fontId="0" fillId="3" borderId="0" xfId="0" applyFill="1" applyBorder="1"/>
    <xf numFmtId="3" fontId="0" fillId="0" borderId="0" xfId="0" applyNumberFormat="1"/>
    <xf numFmtId="3" fontId="0" fillId="3" borderId="6" xfId="0" applyNumberFormat="1" applyFill="1" applyBorder="1" applyAlignment="1">
      <alignment vertical="center"/>
    </xf>
    <xf numFmtId="165" fontId="0" fillId="3" borderId="0" xfId="0" applyNumberForma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vertical="center"/>
    </xf>
    <xf numFmtId="165" fontId="9" fillId="3" borderId="7" xfId="0" applyNumberFormat="1" applyFont="1" applyFill="1" applyBorder="1" applyAlignment="1">
      <alignment vertical="center"/>
    </xf>
    <xf numFmtId="0" fontId="10" fillId="3" borderId="0" xfId="0" applyFont="1" applyFill="1" applyBorder="1"/>
    <xf numFmtId="3" fontId="0" fillId="3" borderId="0" xfId="0" applyNumberFormat="1" applyFill="1" applyBorder="1"/>
    <xf numFmtId="3" fontId="9" fillId="3" borderId="7" xfId="2" applyNumberFormat="1" applyFont="1" applyFill="1" applyBorder="1" applyAlignment="1">
      <alignment vertical="center"/>
    </xf>
    <xf numFmtId="3" fontId="9" fillId="3" borderId="0" xfId="2" applyNumberFormat="1" applyFont="1" applyFill="1" applyBorder="1" applyAlignment="1">
      <alignment vertical="center"/>
    </xf>
    <xf numFmtId="164" fontId="9" fillId="3" borderId="7" xfId="2" applyNumberFormat="1" applyFont="1" applyFill="1" applyBorder="1" applyAlignment="1">
      <alignment vertical="center"/>
    </xf>
    <xf numFmtId="165" fontId="9" fillId="3" borderId="7" xfId="2" applyNumberFormat="1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164" fontId="4" fillId="5" borderId="4" xfId="0" applyNumberFormat="1" applyFont="1" applyFill="1" applyBorder="1" applyAlignment="1">
      <alignment horizontal="right" vertical="center"/>
    </xf>
    <xf numFmtId="3" fontId="4" fillId="5" borderId="4" xfId="0" applyNumberFormat="1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3" fontId="4" fillId="3" borderId="8" xfId="0" applyNumberFormat="1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horizontal="right" vertical="center"/>
    </xf>
    <xf numFmtId="165" fontId="9" fillId="5" borderId="3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165" fontId="11" fillId="5" borderId="3" xfId="0" applyNumberFormat="1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3" fontId="11" fillId="5" borderId="3" xfId="2" applyNumberFormat="1" applyFont="1" applyFill="1" applyBorder="1" applyAlignment="1">
      <alignment vertical="center"/>
    </xf>
    <xf numFmtId="164" fontId="11" fillId="5" borderId="3" xfId="0" applyNumberFormat="1" applyFont="1" applyFill="1" applyBorder="1" applyAlignment="1">
      <alignment vertical="center"/>
    </xf>
    <xf numFmtId="0" fontId="11" fillId="5" borderId="4" xfId="0" applyFont="1" applyFill="1" applyBorder="1"/>
    <xf numFmtId="3" fontId="11" fillId="3" borderId="7" xfId="2" applyNumberFormat="1" applyFont="1" applyFill="1" applyBorder="1" applyAlignment="1">
      <alignment vertical="center"/>
    </xf>
    <xf numFmtId="164" fontId="11" fillId="3" borderId="7" xfId="0" applyNumberFormat="1" applyFont="1" applyFill="1" applyBorder="1" applyAlignment="1">
      <alignment vertical="center"/>
    </xf>
    <xf numFmtId="165" fontId="11" fillId="3" borderId="7" xfId="0" applyNumberFormat="1" applyFont="1" applyFill="1" applyBorder="1" applyAlignment="1">
      <alignment vertical="center"/>
    </xf>
    <xf numFmtId="3" fontId="9" fillId="3" borderId="1" xfId="2" applyNumberFormat="1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vertical="center"/>
    </xf>
    <xf numFmtId="3" fontId="10" fillId="3" borderId="0" xfId="0" applyNumberFormat="1" applyFont="1" applyFill="1" applyBorder="1"/>
    <xf numFmtId="3" fontId="0" fillId="0" borderId="0" xfId="0" applyNumberFormat="1" applyBorder="1"/>
    <xf numFmtId="0" fontId="0" fillId="0" borderId="0" xfId="0" applyFill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3" fontId="6" fillId="3" borderId="7" xfId="0" applyNumberFormat="1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vertical="center"/>
    </xf>
    <xf numFmtId="3" fontId="6" fillId="3" borderId="8" xfId="0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vertical="center"/>
    </xf>
    <xf numFmtId="165" fontId="6" fillId="3" borderId="8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right" vertical="center"/>
    </xf>
    <xf numFmtId="3" fontId="6" fillId="3" borderId="9" xfId="0" applyNumberFormat="1" applyFont="1" applyFill="1" applyBorder="1" applyAlignment="1">
      <alignment vertical="center"/>
    </xf>
    <xf numFmtId="164" fontId="6" fillId="3" borderId="6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3" fontId="11" fillId="3" borderId="0" xfId="2" applyNumberFormat="1" applyFont="1" applyFill="1" applyBorder="1" applyAlignment="1">
      <alignment vertical="center"/>
    </xf>
    <xf numFmtId="3" fontId="11" fillId="3" borderId="6" xfId="2" applyNumberFormat="1" applyFont="1" applyFill="1" applyBorder="1" applyAlignment="1">
      <alignment vertical="center"/>
    </xf>
    <xf numFmtId="3" fontId="11" fillId="3" borderId="8" xfId="2" applyNumberFormat="1" applyFont="1" applyFill="1" applyBorder="1" applyAlignment="1">
      <alignment vertical="center"/>
    </xf>
    <xf numFmtId="3" fontId="11" fillId="5" borderId="1" xfId="2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right" vertical="center"/>
    </xf>
    <xf numFmtId="3" fontId="9" fillId="3" borderId="0" xfId="2" applyNumberFormat="1" applyFont="1" applyFill="1" applyBorder="1" applyAlignment="1">
      <alignment horizontal="right" vertical="center"/>
    </xf>
    <xf numFmtId="165" fontId="9" fillId="3" borderId="7" xfId="0" applyNumberFormat="1" applyFont="1" applyFill="1" applyBorder="1" applyAlignment="1">
      <alignment horizontal="right" vertical="center"/>
    </xf>
    <xf numFmtId="3" fontId="9" fillId="3" borderId="6" xfId="2" applyNumberFormat="1" applyFont="1" applyFill="1" applyBorder="1" applyAlignment="1">
      <alignment vertical="center"/>
    </xf>
    <xf numFmtId="3" fontId="9" fillId="3" borderId="8" xfId="2" applyNumberFormat="1" applyFont="1" applyFill="1" applyBorder="1" applyAlignment="1">
      <alignment vertical="center"/>
    </xf>
    <xf numFmtId="164" fontId="11" fillId="5" borderId="1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>
      <alignment vertical="center"/>
    </xf>
    <xf numFmtId="164" fontId="9" fillId="3" borderId="6" xfId="2" applyNumberFormat="1" applyFont="1" applyFill="1" applyBorder="1" applyAlignment="1">
      <alignment vertical="center"/>
    </xf>
    <xf numFmtId="164" fontId="9" fillId="3" borderId="8" xfId="0" applyNumberFormat="1" applyFont="1" applyFill="1" applyBorder="1" applyAlignment="1">
      <alignment vertical="center"/>
    </xf>
    <xf numFmtId="164" fontId="11" fillId="3" borderId="8" xfId="0" applyNumberFormat="1" applyFont="1" applyFill="1" applyBorder="1" applyAlignment="1">
      <alignment vertical="center"/>
    </xf>
    <xf numFmtId="164" fontId="11" fillId="5" borderId="9" xfId="0" applyNumberFormat="1" applyFont="1" applyFill="1" applyBorder="1" applyAlignment="1">
      <alignment vertical="center"/>
    </xf>
    <xf numFmtId="3" fontId="11" fillId="5" borderId="9" xfId="2" applyNumberFormat="1" applyFont="1" applyFill="1" applyBorder="1" applyAlignment="1">
      <alignment vertical="center"/>
    </xf>
    <xf numFmtId="164" fontId="9" fillId="3" borderId="27" xfId="0" applyNumberFormat="1" applyFont="1" applyFill="1" applyBorder="1" applyAlignment="1">
      <alignment vertical="center"/>
    </xf>
    <xf numFmtId="3" fontId="11" fillId="3" borderId="7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3" fontId="11" fillId="3" borderId="10" xfId="2" applyNumberFormat="1" applyFont="1" applyFill="1" applyBorder="1" applyAlignment="1">
      <alignment vertical="center"/>
    </xf>
    <xf numFmtId="3" fontId="11" fillId="3" borderId="9" xfId="2" applyNumberFormat="1" applyFont="1" applyFill="1" applyBorder="1" applyAlignment="1">
      <alignment vertical="center"/>
    </xf>
    <xf numFmtId="3" fontId="9" fillId="3" borderId="6" xfId="2" applyNumberFormat="1" applyFont="1" applyFill="1" applyBorder="1" applyAlignment="1">
      <alignment horizontal="right" vertical="center"/>
    </xf>
    <xf numFmtId="3" fontId="9" fillId="3" borderId="7" xfId="2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164" fontId="9" fillId="3" borderId="6" xfId="0" applyNumberFormat="1" applyFont="1" applyFill="1" applyBorder="1" applyAlignment="1">
      <alignment horizontal="right" vertical="center"/>
    </xf>
    <xf numFmtId="165" fontId="3" fillId="5" borderId="4" xfId="0" applyNumberFormat="1" applyFont="1" applyFill="1" applyBorder="1" applyAlignment="1">
      <alignment horizontal="justify" vertical="center" wrapText="1"/>
    </xf>
    <xf numFmtId="0" fontId="6" fillId="3" borderId="27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4" fontId="9" fillId="3" borderId="7" xfId="0" applyNumberFormat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9" fillId="3" borderId="7" xfId="0" applyFont="1" applyFill="1" applyBorder="1" applyAlignment="1">
      <alignment vertical="center"/>
    </xf>
    <xf numFmtId="165" fontId="9" fillId="3" borderId="2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2" fillId="7" borderId="14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165" fontId="9" fillId="3" borderId="26" xfId="0" applyNumberFormat="1" applyFont="1" applyFill="1" applyBorder="1" applyAlignment="1">
      <alignment vertical="center"/>
    </xf>
    <xf numFmtId="0" fontId="9" fillId="0" borderId="7" xfId="0" applyFont="1" applyBorder="1"/>
    <xf numFmtId="3" fontId="6" fillId="3" borderId="1" xfId="2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3" borderId="7" xfId="0" applyNumberFormat="1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vertical="center"/>
    </xf>
    <xf numFmtId="3" fontId="6" fillId="3" borderId="9" xfId="2" applyNumberFormat="1" applyFont="1" applyFill="1" applyBorder="1" applyAlignment="1">
      <alignment vertical="center"/>
    </xf>
    <xf numFmtId="164" fontId="6" fillId="3" borderId="9" xfId="0" applyNumberFormat="1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vertical="center"/>
    </xf>
    <xf numFmtId="4" fontId="9" fillId="3" borderId="8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vertical="center"/>
    </xf>
    <xf numFmtId="4" fontId="6" fillId="3" borderId="8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165" fontId="6" fillId="3" borderId="19" xfId="0" applyNumberFormat="1" applyFont="1" applyFill="1" applyBorder="1" applyAlignment="1">
      <alignment horizontal="right" vertical="center"/>
    </xf>
    <xf numFmtId="3" fontId="6" fillId="3" borderId="19" xfId="0" applyNumberFormat="1" applyFont="1" applyFill="1" applyBorder="1" applyAlignment="1">
      <alignment horizontal="right" vertical="center"/>
    </xf>
    <xf numFmtId="165" fontId="6" fillId="3" borderId="20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vertical="center"/>
    </xf>
    <xf numFmtId="165" fontId="6" fillId="3" borderId="7" xfId="0" applyNumberFormat="1" applyFont="1" applyFill="1" applyBorder="1" applyAlignment="1">
      <alignment vertical="center"/>
    </xf>
    <xf numFmtId="165" fontId="6" fillId="3" borderId="20" xfId="0" applyNumberFormat="1" applyFont="1" applyFill="1" applyBorder="1" applyAlignment="1">
      <alignment vertical="center"/>
    </xf>
    <xf numFmtId="1" fontId="6" fillId="3" borderId="7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65" fontId="6" fillId="3" borderId="7" xfId="0" applyNumberFormat="1" applyFont="1" applyFill="1" applyBorder="1" applyAlignment="1">
      <alignment horizontal="right" vertical="center"/>
    </xf>
    <xf numFmtId="165" fontId="6" fillId="3" borderId="26" xfId="0" applyNumberFormat="1" applyFont="1" applyFill="1" applyBorder="1" applyAlignment="1">
      <alignment horizontal="right" vertical="center"/>
    </xf>
    <xf numFmtId="1" fontId="6" fillId="3" borderId="0" xfId="0" applyNumberFormat="1" applyFont="1" applyFill="1" applyBorder="1" applyAlignment="1">
      <alignment vertical="center"/>
    </xf>
    <xf numFmtId="165" fontId="6" fillId="3" borderId="26" xfId="0" applyNumberFormat="1" applyFont="1" applyFill="1" applyBorder="1" applyAlignment="1">
      <alignment vertical="center"/>
    </xf>
    <xf numFmtId="164" fontId="3" fillId="3" borderId="0" xfId="0" applyNumberFormat="1" applyFont="1" applyFill="1" applyBorder="1" applyAlignment="1">
      <alignment vertical="center"/>
    </xf>
    <xf numFmtId="3" fontId="3" fillId="7" borderId="4" xfId="0" applyNumberFormat="1" applyFont="1" applyFill="1" applyBorder="1" applyAlignment="1">
      <alignment vertical="center"/>
    </xf>
    <xf numFmtId="3" fontId="3" fillId="7" borderId="3" xfId="0" applyNumberFormat="1" applyFont="1" applyFill="1" applyBorder="1" applyAlignment="1">
      <alignment vertical="center"/>
    </xf>
    <xf numFmtId="164" fontId="3" fillId="7" borderId="3" xfId="0" applyNumberFormat="1" applyFont="1" applyFill="1" applyBorder="1" applyAlignment="1">
      <alignment vertical="center"/>
    </xf>
    <xf numFmtId="165" fontId="3" fillId="7" borderId="3" xfId="0" applyNumberFormat="1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vertical="center"/>
    </xf>
    <xf numFmtId="0" fontId="15" fillId="5" borderId="3" xfId="0" applyFont="1" applyFill="1" applyBorder="1" applyAlignment="1">
      <alignment wrapText="1"/>
    </xf>
    <xf numFmtId="164" fontId="6" fillId="3" borderId="3" xfId="0" applyNumberFormat="1" applyFont="1" applyFill="1" applyBorder="1" applyAlignment="1">
      <alignment vertical="center"/>
    </xf>
    <xf numFmtId="3" fontId="14" fillId="3" borderId="13" xfId="0" applyNumberFormat="1" applyFont="1" applyFill="1" applyBorder="1" applyAlignment="1">
      <alignment vertical="center"/>
    </xf>
    <xf numFmtId="3" fontId="6" fillId="0" borderId="0" xfId="0" applyNumberFormat="1" applyFont="1" applyBorder="1"/>
    <xf numFmtId="0" fontId="6" fillId="0" borderId="7" xfId="0" applyFont="1" applyBorder="1"/>
    <xf numFmtId="3" fontId="16" fillId="3" borderId="6" xfId="0" applyNumberFormat="1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3" fontId="16" fillId="3" borderId="0" xfId="0" applyNumberFormat="1" applyFont="1" applyFill="1" applyBorder="1" applyAlignment="1">
      <alignment vertical="center"/>
    </xf>
    <xf numFmtId="3" fontId="16" fillId="3" borderId="7" xfId="0" applyNumberFormat="1" applyFont="1" applyFill="1" applyBorder="1" applyAlignment="1">
      <alignment vertical="center"/>
    </xf>
    <xf numFmtId="165" fontId="16" fillId="3" borderId="0" xfId="0" applyNumberFormat="1" applyFont="1" applyFill="1" applyBorder="1" applyAlignment="1">
      <alignment vertical="center"/>
    </xf>
    <xf numFmtId="165" fontId="16" fillId="3" borderId="8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165" fontId="3" fillId="3" borderId="7" xfId="0" applyNumberFormat="1" applyFont="1" applyFill="1" applyBorder="1" applyAlignment="1">
      <alignment vertical="center"/>
    </xf>
    <xf numFmtId="165" fontId="3" fillId="3" borderId="20" xfId="0" applyNumberFormat="1" applyFont="1" applyFill="1" applyBorder="1" applyAlignment="1">
      <alignment vertical="center"/>
    </xf>
    <xf numFmtId="0" fontId="17" fillId="3" borderId="3" xfId="0" applyFont="1" applyFill="1" applyBorder="1"/>
    <xf numFmtId="3" fontId="18" fillId="3" borderId="3" xfId="0" applyNumberFormat="1" applyFont="1" applyFill="1" applyBorder="1" applyAlignment="1">
      <alignment vertical="center"/>
    </xf>
    <xf numFmtId="0" fontId="18" fillId="3" borderId="3" xfId="0" applyFont="1" applyFill="1" applyBorder="1"/>
    <xf numFmtId="0" fontId="9" fillId="3" borderId="3" xfId="0" applyFont="1" applyFill="1" applyBorder="1"/>
    <xf numFmtId="3" fontId="9" fillId="3" borderId="3" xfId="0" applyNumberFormat="1" applyFont="1" applyFill="1" applyBorder="1"/>
    <xf numFmtId="165" fontId="9" fillId="3" borderId="3" xfId="0" applyNumberFormat="1" applyFont="1" applyFill="1" applyBorder="1"/>
    <xf numFmtId="1" fontId="0" fillId="3" borderId="0" xfId="0" applyNumberFormat="1" applyFill="1" applyBorder="1"/>
    <xf numFmtId="0" fontId="16" fillId="3" borderId="9" xfId="0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64" fontId="4" fillId="5" borderId="3" xfId="0" applyNumberFormat="1" applyFont="1" applyFill="1" applyBorder="1" applyAlignment="1">
      <alignment vertical="center"/>
    </xf>
    <xf numFmtId="164" fontId="3" fillId="5" borderId="3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13" fillId="3" borderId="6" xfId="0" applyFont="1" applyFill="1" applyBorder="1"/>
    <xf numFmtId="3" fontId="3" fillId="7" borderId="11" xfId="0" applyNumberFormat="1" applyFont="1" applyFill="1" applyBorder="1" applyAlignment="1">
      <alignment vertical="center"/>
    </xf>
    <xf numFmtId="165" fontId="3" fillId="7" borderId="5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3" borderId="0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5" fillId="3" borderId="12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right" vertical="center"/>
    </xf>
  </cellXfs>
  <cellStyles count="3">
    <cellStyle name="Millares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0"/>
  <sheetViews>
    <sheetView tabSelected="1" zoomScale="110" zoomScaleNormal="110" workbookViewId="0">
      <selection activeCell="N20" sqref="N20"/>
    </sheetView>
  </sheetViews>
  <sheetFormatPr baseColWidth="10" defaultRowHeight="15" x14ac:dyDescent="0.25"/>
  <cols>
    <col min="1" max="1" width="31.7109375" style="2" customWidth="1"/>
    <col min="2" max="2" width="12.42578125" style="2" customWidth="1"/>
    <col min="3" max="3" width="12.28515625" style="2" customWidth="1"/>
    <col min="4" max="4" width="12.42578125" style="2" customWidth="1"/>
    <col min="5" max="5" width="12.28515625" style="2" customWidth="1"/>
    <col min="6" max="6" width="12.5703125" style="2" customWidth="1"/>
    <col min="7" max="7" width="14.42578125" style="2" customWidth="1"/>
    <col min="8" max="8" width="7.140625" style="2" customWidth="1"/>
    <col min="9" max="9" width="11.140625" style="2" customWidth="1"/>
    <col min="10" max="10" width="6.7109375" style="2" customWidth="1"/>
    <col min="11" max="194" width="11.42578125" style="2"/>
    <col min="195" max="195" width="29.28515625" style="2" customWidth="1"/>
    <col min="196" max="196" width="11" style="2" customWidth="1"/>
    <col min="197" max="197" width="10.85546875" style="2" customWidth="1"/>
    <col min="198" max="198" width="11.140625" style="2" bestFit="1" customWidth="1"/>
    <col min="199" max="199" width="11.85546875" style="2" customWidth="1"/>
    <col min="200" max="200" width="12.85546875" style="2" customWidth="1"/>
    <col min="201" max="201" width="14.140625" style="2" customWidth="1"/>
    <col min="202" max="202" width="7.85546875" style="2" customWidth="1"/>
    <col min="203" max="203" width="11.42578125" style="2"/>
    <col min="204" max="204" width="9.7109375" style="2" customWidth="1"/>
    <col min="205" max="205" width="11.42578125" style="2"/>
    <col min="206" max="206" width="45.42578125" style="2" customWidth="1"/>
    <col min="207" max="211" width="11.42578125" style="2"/>
    <col min="212" max="212" width="14" style="2" customWidth="1"/>
    <col min="213" max="450" width="11.42578125" style="2"/>
    <col min="451" max="451" width="29.28515625" style="2" customWidth="1"/>
    <col min="452" max="452" width="11" style="2" customWidth="1"/>
    <col min="453" max="453" width="10.85546875" style="2" customWidth="1"/>
    <col min="454" max="454" width="11.140625" style="2" bestFit="1" customWidth="1"/>
    <col min="455" max="455" width="11.85546875" style="2" customWidth="1"/>
    <col min="456" max="456" width="12.85546875" style="2" customWidth="1"/>
    <col min="457" max="457" width="14.140625" style="2" customWidth="1"/>
    <col min="458" max="458" width="7.85546875" style="2" customWidth="1"/>
    <col min="459" max="459" width="11.42578125" style="2"/>
    <col min="460" max="460" width="9.7109375" style="2" customWidth="1"/>
    <col min="461" max="461" width="11.42578125" style="2"/>
    <col min="462" max="462" width="45.42578125" style="2" customWidth="1"/>
    <col min="463" max="467" width="11.42578125" style="2"/>
    <col min="468" max="468" width="14" style="2" customWidth="1"/>
    <col min="469" max="706" width="11.42578125" style="2"/>
    <col min="707" max="707" width="29.28515625" style="2" customWidth="1"/>
    <col min="708" max="708" width="11" style="2" customWidth="1"/>
    <col min="709" max="709" width="10.85546875" style="2" customWidth="1"/>
    <col min="710" max="710" width="11.140625" style="2" bestFit="1" customWidth="1"/>
    <col min="711" max="711" width="11.85546875" style="2" customWidth="1"/>
    <col min="712" max="712" width="12.85546875" style="2" customWidth="1"/>
    <col min="713" max="713" width="14.140625" style="2" customWidth="1"/>
    <col min="714" max="714" width="7.85546875" style="2" customWidth="1"/>
    <col min="715" max="715" width="11.42578125" style="2"/>
    <col min="716" max="716" width="9.7109375" style="2" customWidth="1"/>
    <col min="717" max="717" width="11.42578125" style="2"/>
    <col min="718" max="718" width="45.42578125" style="2" customWidth="1"/>
    <col min="719" max="723" width="11.42578125" style="2"/>
    <col min="724" max="724" width="14" style="2" customWidth="1"/>
    <col min="725" max="962" width="11.42578125" style="2"/>
    <col min="963" max="963" width="29.28515625" style="2" customWidth="1"/>
    <col min="964" max="964" width="11" style="2" customWidth="1"/>
    <col min="965" max="965" width="10.85546875" style="2" customWidth="1"/>
    <col min="966" max="966" width="11.140625" style="2" bestFit="1" customWidth="1"/>
    <col min="967" max="967" width="11.85546875" style="2" customWidth="1"/>
    <col min="968" max="968" width="12.85546875" style="2" customWidth="1"/>
    <col min="969" max="969" width="14.140625" style="2" customWidth="1"/>
    <col min="970" max="970" width="7.85546875" style="2" customWidth="1"/>
    <col min="971" max="971" width="11.42578125" style="2"/>
    <col min="972" max="972" width="9.7109375" style="2" customWidth="1"/>
    <col min="973" max="973" width="11.42578125" style="2"/>
    <col min="974" max="974" width="45.42578125" style="2" customWidth="1"/>
    <col min="975" max="979" width="11.42578125" style="2"/>
    <col min="980" max="980" width="14" style="2" customWidth="1"/>
    <col min="981" max="1218" width="11.42578125" style="2"/>
    <col min="1219" max="1219" width="29.28515625" style="2" customWidth="1"/>
    <col min="1220" max="1220" width="11" style="2" customWidth="1"/>
    <col min="1221" max="1221" width="10.85546875" style="2" customWidth="1"/>
    <col min="1222" max="1222" width="11.140625" style="2" bestFit="1" customWidth="1"/>
    <col min="1223" max="1223" width="11.85546875" style="2" customWidth="1"/>
    <col min="1224" max="1224" width="12.85546875" style="2" customWidth="1"/>
    <col min="1225" max="1225" width="14.140625" style="2" customWidth="1"/>
    <col min="1226" max="1226" width="7.85546875" style="2" customWidth="1"/>
    <col min="1227" max="1227" width="11.42578125" style="2"/>
    <col min="1228" max="1228" width="9.7109375" style="2" customWidth="1"/>
    <col min="1229" max="1229" width="11.42578125" style="2"/>
    <col min="1230" max="1230" width="45.42578125" style="2" customWidth="1"/>
    <col min="1231" max="1235" width="11.42578125" style="2"/>
    <col min="1236" max="1236" width="14" style="2" customWidth="1"/>
    <col min="1237" max="1474" width="11.42578125" style="2"/>
    <col min="1475" max="1475" width="29.28515625" style="2" customWidth="1"/>
    <col min="1476" max="1476" width="11" style="2" customWidth="1"/>
    <col min="1477" max="1477" width="10.85546875" style="2" customWidth="1"/>
    <col min="1478" max="1478" width="11.140625" style="2" bestFit="1" customWidth="1"/>
    <col min="1479" max="1479" width="11.85546875" style="2" customWidth="1"/>
    <col min="1480" max="1480" width="12.85546875" style="2" customWidth="1"/>
    <col min="1481" max="1481" width="14.140625" style="2" customWidth="1"/>
    <col min="1482" max="1482" width="7.85546875" style="2" customWidth="1"/>
    <col min="1483" max="1483" width="11.42578125" style="2"/>
    <col min="1484" max="1484" width="9.7109375" style="2" customWidth="1"/>
    <col min="1485" max="1485" width="11.42578125" style="2"/>
    <col min="1486" max="1486" width="45.42578125" style="2" customWidth="1"/>
    <col min="1487" max="1491" width="11.42578125" style="2"/>
    <col min="1492" max="1492" width="14" style="2" customWidth="1"/>
    <col min="1493" max="1730" width="11.42578125" style="2"/>
    <col min="1731" max="1731" width="29.28515625" style="2" customWidth="1"/>
    <col min="1732" max="1732" width="11" style="2" customWidth="1"/>
    <col min="1733" max="1733" width="10.85546875" style="2" customWidth="1"/>
    <col min="1734" max="1734" width="11.140625" style="2" bestFit="1" customWidth="1"/>
    <col min="1735" max="1735" width="11.85546875" style="2" customWidth="1"/>
    <col min="1736" max="1736" width="12.85546875" style="2" customWidth="1"/>
    <col min="1737" max="1737" width="14.140625" style="2" customWidth="1"/>
    <col min="1738" max="1738" width="7.85546875" style="2" customWidth="1"/>
    <col min="1739" max="1739" width="11.42578125" style="2"/>
    <col min="1740" max="1740" width="9.7109375" style="2" customWidth="1"/>
    <col min="1741" max="1741" width="11.42578125" style="2"/>
    <col min="1742" max="1742" width="45.42578125" style="2" customWidth="1"/>
    <col min="1743" max="1747" width="11.42578125" style="2"/>
    <col min="1748" max="1748" width="14" style="2" customWidth="1"/>
    <col min="1749" max="1986" width="11.42578125" style="2"/>
    <col min="1987" max="1987" width="29.28515625" style="2" customWidth="1"/>
    <col min="1988" max="1988" width="11" style="2" customWidth="1"/>
    <col min="1989" max="1989" width="10.85546875" style="2" customWidth="1"/>
    <col min="1990" max="1990" width="11.140625" style="2" bestFit="1" customWidth="1"/>
    <col min="1991" max="1991" width="11.85546875" style="2" customWidth="1"/>
    <col min="1992" max="1992" width="12.85546875" style="2" customWidth="1"/>
    <col min="1993" max="1993" width="14.140625" style="2" customWidth="1"/>
    <col min="1994" max="1994" width="7.85546875" style="2" customWidth="1"/>
    <col min="1995" max="1995" width="11.42578125" style="2"/>
    <col min="1996" max="1996" width="9.7109375" style="2" customWidth="1"/>
    <col min="1997" max="1997" width="11.42578125" style="2"/>
    <col min="1998" max="1998" width="45.42578125" style="2" customWidth="1"/>
    <col min="1999" max="2003" width="11.42578125" style="2"/>
    <col min="2004" max="2004" width="14" style="2" customWidth="1"/>
    <col min="2005" max="2242" width="11.42578125" style="2"/>
    <col min="2243" max="2243" width="29.28515625" style="2" customWidth="1"/>
    <col min="2244" max="2244" width="11" style="2" customWidth="1"/>
    <col min="2245" max="2245" width="10.85546875" style="2" customWidth="1"/>
    <col min="2246" max="2246" width="11.140625" style="2" bestFit="1" customWidth="1"/>
    <col min="2247" max="2247" width="11.85546875" style="2" customWidth="1"/>
    <col min="2248" max="2248" width="12.85546875" style="2" customWidth="1"/>
    <col min="2249" max="2249" width="14.140625" style="2" customWidth="1"/>
    <col min="2250" max="2250" width="7.85546875" style="2" customWidth="1"/>
    <col min="2251" max="2251" width="11.42578125" style="2"/>
    <col min="2252" max="2252" width="9.7109375" style="2" customWidth="1"/>
    <col min="2253" max="2253" width="11.42578125" style="2"/>
    <col min="2254" max="2254" width="45.42578125" style="2" customWidth="1"/>
    <col min="2255" max="2259" width="11.42578125" style="2"/>
    <col min="2260" max="2260" width="14" style="2" customWidth="1"/>
    <col min="2261" max="2498" width="11.42578125" style="2"/>
    <col min="2499" max="2499" width="29.28515625" style="2" customWidth="1"/>
    <col min="2500" max="2500" width="11" style="2" customWidth="1"/>
    <col min="2501" max="2501" width="10.85546875" style="2" customWidth="1"/>
    <col min="2502" max="2502" width="11.140625" style="2" bestFit="1" customWidth="1"/>
    <col min="2503" max="2503" width="11.85546875" style="2" customWidth="1"/>
    <col min="2504" max="2504" width="12.85546875" style="2" customWidth="1"/>
    <col min="2505" max="2505" width="14.140625" style="2" customWidth="1"/>
    <col min="2506" max="2506" width="7.85546875" style="2" customWidth="1"/>
    <col min="2507" max="2507" width="11.42578125" style="2"/>
    <col min="2508" max="2508" width="9.7109375" style="2" customWidth="1"/>
    <col min="2509" max="2509" width="11.42578125" style="2"/>
    <col min="2510" max="2510" width="45.42578125" style="2" customWidth="1"/>
    <col min="2511" max="2515" width="11.42578125" style="2"/>
    <col min="2516" max="2516" width="14" style="2" customWidth="1"/>
    <col min="2517" max="2754" width="11.42578125" style="2"/>
    <col min="2755" max="2755" width="29.28515625" style="2" customWidth="1"/>
    <col min="2756" max="2756" width="11" style="2" customWidth="1"/>
    <col min="2757" max="2757" width="10.85546875" style="2" customWidth="1"/>
    <col min="2758" max="2758" width="11.140625" style="2" bestFit="1" customWidth="1"/>
    <col min="2759" max="2759" width="11.85546875" style="2" customWidth="1"/>
    <col min="2760" max="2760" width="12.85546875" style="2" customWidth="1"/>
    <col min="2761" max="2761" width="14.140625" style="2" customWidth="1"/>
    <col min="2762" max="2762" width="7.85546875" style="2" customWidth="1"/>
    <col min="2763" max="2763" width="11.42578125" style="2"/>
    <col min="2764" max="2764" width="9.7109375" style="2" customWidth="1"/>
    <col min="2765" max="2765" width="11.42578125" style="2"/>
    <col min="2766" max="2766" width="45.42578125" style="2" customWidth="1"/>
    <col min="2767" max="2771" width="11.42578125" style="2"/>
    <col min="2772" max="2772" width="14" style="2" customWidth="1"/>
    <col min="2773" max="3010" width="11.42578125" style="2"/>
    <col min="3011" max="3011" width="29.28515625" style="2" customWidth="1"/>
    <col min="3012" max="3012" width="11" style="2" customWidth="1"/>
    <col min="3013" max="3013" width="10.85546875" style="2" customWidth="1"/>
    <col min="3014" max="3014" width="11.140625" style="2" bestFit="1" customWidth="1"/>
    <col min="3015" max="3015" width="11.85546875" style="2" customWidth="1"/>
    <col min="3016" max="3016" width="12.85546875" style="2" customWidth="1"/>
    <col min="3017" max="3017" width="14.140625" style="2" customWidth="1"/>
    <col min="3018" max="3018" width="7.85546875" style="2" customWidth="1"/>
    <col min="3019" max="3019" width="11.42578125" style="2"/>
    <col min="3020" max="3020" width="9.7109375" style="2" customWidth="1"/>
    <col min="3021" max="3021" width="11.42578125" style="2"/>
    <col min="3022" max="3022" width="45.42578125" style="2" customWidth="1"/>
    <col min="3023" max="3027" width="11.42578125" style="2"/>
    <col min="3028" max="3028" width="14" style="2" customWidth="1"/>
    <col min="3029" max="3266" width="11.42578125" style="2"/>
    <col min="3267" max="3267" width="29.28515625" style="2" customWidth="1"/>
    <col min="3268" max="3268" width="11" style="2" customWidth="1"/>
    <col min="3269" max="3269" width="10.85546875" style="2" customWidth="1"/>
    <col min="3270" max="3270" width="11.140625" style="2" bestFit="1" customWidth="1"/>
    <col min="3271" max="3271" width="11.85546875" style="2" customWidth="1"/>
    <col min="3272" max="3272" width="12.85546875" style="2" customWidth="1"/>
    <col min="3273" max="3273" width="14.140625" style="2" customWidth="1"/>
    <col min="3274" max="3274" width="7.85546875" style="2" customWidth="1"/>
    <col min="3275" max="3275" width="11.42578125" style="2"/>
    <col min="3276" max="3276" width="9.7109375" style="2" customWidth="1"/>
    <col min="3277" max="3277" width="11.42578125" style="2"/>
    <col min="3278" max="3278" width="45.42578125" style="2" customWidth="1"/>
    <col min="3279" max="3283" width="11.42578125" style="2"/>
    <col min="3284" max="3284" width="14" style="2" customWidth="1"/>
    <col min="3285" max="3522" width="11.42578125" style="2"/>
    <col min="3523" max="3523" width="29.28515625" style="2" customWidth="1"/>
    <col min="3524" max="3524" width="11" style="2" customWidth="1"/>
    <col min="3525" max="3525" width="10.85546875" style="2" customWidth="1"/>
    <col min="3526" max="3526" width="11.140625" style="2" bestFit="1" customWidth="1"/>
    <col min="3527" max="3527" width="11.85546875" style="2" customWidth="1"/>
    <col min="3528" max="3528" width="12.85546875" style="2" customWidth="1"/>
    <col min="3529" max="3529" width="14.140625" style="2" customWidth="1"/>
    <col min="3530" max="3530" width="7.85546875" style="2" customWidth="1"/>
    <col min="3531" max="3531" width="11.42578125" style="2"/>
    <col min="3532" max="3532" width="9.7109375" style="2" customWidth="1"/>
    <col min="3533" max="3533" width="11.42578125" style="2"/>
    <col min="3534" max="3534" width="45.42578125" style="2" customWidth="1"/>
    <col min="3535" max="3539" width="11.42578125" style="2"/>
    <col min="3540" max="3540" width="14" style="2" customWidth="1"/>
    <col min="3541" max="3778" width="11.42578125" style="2"/>
    <col min="3779" max="3779" width="29.28515625" style="2" customWidth="1"/>
    <col min="3780" max="3780" width="11" style="2" customWidth="1"/>
    <col min="3781" max="3781" width="10.85546875" style="2" customWidth="1"/>
    <col min="3782" max="3782" width="11.140625" style="2" bestFit="1" customWidth="1"/>
    <col min="3783" max="3783" width="11.85546875" style="2" customWidth="1"/>
    <col min="3784" max="3784" width="12.85546875" style="2" customWidth="1"/>
    <col min="3785" max="3785" width="14.140625" style="2" customWidth="1"/>
    <col min="3786" max="3786" width="7.85546875" style="2" customWidth="1"/>
    <col min="3787" max="3787" width="11.42578125" style="2"/>
    <col min="3788" max="3788" width="9.7109375" style="2" customWidth="1"/>
    <col min="3789" max="3789" width="11.42578125" style="2"/>
    <col min="3790" max="3790" width="45.42578125" style="2" customWidth="1"/>
    <col min="3791" max="3795" width="11.42578125" style="2"/>
    <col min="3796" max="3796" width="14" style="2" customWidth="1"/>
    <col min="3797" max="4034" width="11.42578125" style="2"/>
    <col min="4035" max="4035" width="29.28515625" style="2" customWidth="1"/>
    <col min="4036" max="4036" width="11" style="2" customWidth="1"/>
    <col min="4037" max="4037" width="10.85546875" style="2" customWidth="1"/>
    <col min="4038" max="4038" width="11.140625" style="2" bestFit="1" customWidth="1"/>
    <col min="4039" max="4039" width="11.85546875" style="2" customWidth="1"/>
    <col min="4040" max="4040" width="12.85546875" style="2" customWidth="1"/>
    <col min="4041" max="4041" width="14.140625" style="2" customWidth="1"/>
    <col min="4042" max="4042" width="7.85546875" style="2" customWidth="1"/>
    <col min="4043" max="4043" width="11.42578125" style="2"/>
    <col min="4044" max="4044" width="9.7109375" style="2" customWidth="1"/>
    <col min="4045" max="4045" width="11.42578125" style="2"/>
    <col min="4046" max="4046" width="45.42578125" style="2" customWidth="1"/>
    <col min="4047" max="4051" width="11.42578125" style="2"/>
    <col min="4052" max="4052" width="14" style="2" customWidth="1"/>
    <col min="4053" max="4290" width="11.42578125" style="2"/>
    <col min="4291" max="4291" width="29.28515625" style="2" customWidth="1"/>
    <col min="4292" max="4292" width="11" style="2" customWidth="1"/>
    <col min="4293" max="4293" width="10.85546875" style="2" customWidth="1"/>
    <col min="4294" max="4294" width="11.140625" style="2" bestFit="1" customWidth="1"/>
    <col min="4295" max="4295" width="11.85546875" style="2" customWidth="1"/>
    <col min="4296" max="4296" width="12.85546875" style="2" customWidth="1"/>
    <col min="4297" max="4297" width="14.140625" style="2" customWidth="1"/>
    <col min="4298" max="4298" width="7.85546875" style="2" customWidth="1"/>
    <col min="4299" max="4299" width="11.42578125" style="2"/>
    <col min="4300" max="4300" width="9.7109375" style="2" customWidth="1"/>
    <col min="4301" max="4301" width="11.42578125" style="2"/>
    <col min="4302" max="4302" width="45.42578125" style="2" customWidth="1"/>
    <col min="4303" max="4307" width="11.42578125" style="2"/>
    <col min="4308" max="4308" width="14" style="2" customWidth="1"/>
    <col min="4309" max="4546" width="11.42578125" style="2"/>
    <col min="4547" max="4547" width="29.28515625" style="2" customWidth="1"/>
    <col min="4548" max="4548" width="11" style="2" customWidth="1"/>
    <col min="4549" max="4549" width="10.85546875" style="2" customWidth="1"/>
    <col min="4550" max="4550" width="11.140625" style="2" bestFit="1" customWidth="1"/>
    <col min="4551" max="4551" width="11.85546875" style="2" customWidth="1"/>
    <col min="4552" max="4552" width="12.85546875" style="2" customWidth="1"/>
    <col min="4553" max="4553" width="14.140625" style="2" customWidth="1"/>
    <col min="4554" max="4554" width="7.85546875" style="2" customWidth="1"/>
    <col min="4555" max="4555" width="11.42578125" style="2"/>
    <col min="4556" max="4556" width="9.7109375" style="2" customWidth="1"/>
    <col min="4557" max="4557" width="11.42578125" style="2"/>
    <col min="4558" max="4558" width="45.42578125" style="2" customWidth="1"/>
    <col min="4559" max="4563" width="11.42578125" style="2"/>
    <col min="4564" max="4564" width="14" style="2" customWidth="1"/>
    <col min="4565" max="4802" width="11.42578125" style="2"/>
    <col min="4803" max="4803" width="29.28515625" style="2" customWidth="1"/>
    <col min="4804" max="4804" width="11" style="2" customWidth="1"/>
    <col min="4805" max="4805" width="10.85546875" style="2" customWidth="1"/>
    <col min="4806" max="4806" width="11.140625" style="2" bestFit="1" customWidth="1"/>
    <col min="4807" max="4807" width="11.85546875" style="2" customWidth="1"/>
    <col min="4808" max="4808" width="12.85546875" style="2" customWidth="1"/>
    <col min="4809" max="4809" width="14.140625" style="2" customWidth="1"/>
    <col min="4810" max="4810" width="7.85546875" style="2" customWidth="1"/>
    <col min="4811" max="4811" width="11.42578125" style="2"/>
    <col min="4812" max="4812" width="9.7109375" style="2" customWidth="1"/>
    <col min="4813" max="4813" width="11.42578125" style="2"/>
    <col min="4814" max="4814" width="45.42578125" style="2" customWidth="1"/>
    <col min="4815" max="4819" width="11.42578125" style="2"/>
    <col min="4820" max="4820" width="14" style="2" customWidth="1"/>
    <col min="4821" max="5058" width="11.42578125" style="2"/>
    <col min="5059" max="5059" width="29.28515625" style="2" customWidth="1"/>
    <col min="5060" max="5060" width="11" style="2" customWidth="1"/>
    <col min="5061" max="5061" width="10.85546875" style="2" customWidth="1"/>
    <col min="5062" max="5062" width="11.140625" style="2" bestFit="1" customWidth="1"/>
    <col min="5063" max="5063" width="11.85546875" style="2" customWidth="1"/>
    <col min="5064" max="5064" width="12.85546875" style="2" customWidth="1"/>
    <col min="5065" max="5065" width="14.140625" style="2" customWidth="1"/>
    <col min="5066" max="5066" width="7.85546875" style="2" customWidth="1"/>
    <col min="5067" max="5067" width="11.42578125" style="2"/>
    <col min="5068" max="5068" width="9.7109375" style="2" customWidth="1"/>
    <col min="5069" max="5069" width="11.42578125" style="2"/>
    <col min="5070" max="5070" width="45.42578125" style="2" customWidth="1"/>
    <col min="5071" max="5075" width="11.42578125" style="2"/>
    <col min="5076" max="5076" width="14" style="2" customWidth="1"/>
    <col min="5077" max="5314" width="11.42578125" style="2"/>
    <col min="5315" max="5315" width="29.28515625" style="2" customWidth="1"/>
    <col min="5316" max="5316" width="11" style="2" customWidth="1"/>
    <col min="5317" max="5317" width="10.85546875" style="2" customWidth="1"/>
    <col min="5318" max="5318" width="11.140625" style="2" bestFit="1" customWidth="1"/>
    <col min="5319" max="5319" width="11.85546875" style="2" customWidth="1"/>
    <col min="5320" max="5320" width="12.85546875" style="2" customWidth="1"/>
    <col min="5321" max="5321" width="14.140625" style="2" customWidth="1"/>
    <col min="5322" max="5322" width="7.85546875" style="2" customWidth="1"/>
    <col min="5323" max="5323" width="11.42578125" style="2"/>
    <col min="5324" max="5324" width="9.7109375" style="2" customWidth="1"/>
    <col min="5325" max="5325" width="11.42578125" style="2"/>
    <col min="5326" max="5326" width="45.42578125" style="2" customWidth="1"/>
    <col min="5327" max="5331" width="11.42578125" style="2"/>
    <col min="5332" max="5332" width="14" style="2" customWidth="1"/>
    <col min="5333" max="5570" width="11.42578125" style="2"/>
    <col min="5571" max="5571" width="29.28515625" style="2" customWidth="1"/>
    <col min="5572" max="5572" width="11" style="2" customWidth="1"/>
    <col min="5573" max="5573" width="10.85546875" style="2" customWidth="1"/>
    <col min="5574" max="5574" width="11.140625" style="2" bestFit="1" customWidth="1"/>
    <col min="5575" max="5575" width="11.85546875" style="2" customWidth="1"/>
    <col min="5576" max="5576" width="12.85546875" style="2" customWidth="1"/>
    <col min="5577" max="5577" width="14.140625" style="2" customWidth="1"/>
    <col min="5578" max="5578" width="7.85546875" style="2" customWidth="1"/>
    <col min="5579" max="5579" width="11.42578125" style="2"/>
    <col min="5580" max="5580" width="9.7109375" style="2" customWidth="1"/>
    <col min="5581" max="5581" width="11.42578125" style="2"/>
    <col min="5582" max="5582" width="45.42578125" style="2" customWidth="1"/>
    <col min="5583" max="5587" width="11.42578125" style="2"/>
    <col min="5588" max="5588" width="14" style="2" customWidth="1"/>
    <col min="5589" max="5826" width="11.42578125" style="2"/>
    <col min="5827" max="5827" width="29.28515625" style="2" customWidth="1"/>
    <col min="5828" max="5828" width="11" style="2" customWidth="1"/>
    <col min="5829" max="5829" width="10.85546875" style="2" customWidth="1"/>
    <col min="5830" max="5830" width="11.140625" style="2" bestFit="1" customWidth="1"/>
    <col min="5831" max="5831" width="11.85546875" style="2" customWidth="1"/>
    <col min="5832" max="5832" width="12.85546875" style="2" customWidth="1"/>
    <col min="5833" max="5833" width="14.140625" style="2" customWidth="1"/>
    <col min="5834" max="5834" width="7.85546875" style="2" customWidth="1"/>
    <col min="5835" max="5835" width="11.42578125" style="2"/>
    <col min="5836" max="5836" width="9.7109375" style="2" customWidth="1"/>
    <col min="5837" max="5837" width="11.42578125" style="2"/>
    <col min="5838" max="5838" width="45.42578125" style="2" customWidth="1"/>
    <col min="5839" max="5843" width="11.42578125" style="2"/>
    <col min="5844" max="5844" width="14" style="2" customWidth="1"/>
    <col min="5845" max="6082" width="11.42578125" style="2"/>
    <col min="6083" max="6083" width="29.28515625" style="2" customWidth="1"/>
    <col min="6084" max="6084" width="11" style="2" customWidth="1"/>
    <col min="6085" max="6085" width="10.85546875" style="2" customWidth="1"/>
    <col min="6086" max="6086" width="11.140625" style="2" bestFit="1" customWidth="1"/>
    <col min="6087" max="6087" width="11.85546875" style="2" customWidth="1"/>
    <col min="6088" max="6088" width="12.85546875" style="2" customWidth="1"/>
    <col min="6089" max="6089" width="14.140625" style="2" customWidth="1"/>
    <col min="6090" max="6090" width="7.85546875" style="2" customWidth="1"/>
    <col min="6091" max="6091" width="11.42578125" style="2"/>
    <col min="6092" max="6092" width="9.7109375" style="2" customWidth="1"/>
    <col min="6093" max="6093" width="11.42578125" style="2"/>
    <col min="6094" max="6094" width="45.42578125" style="2" customWidth="1"/>
    <col min="6095" max="6099" width="11.42578125" style="2"/>
    <col min="6100" max="6100" width="14" style="2" customWidth="1"/>
    <col min="6101" max="6338" width="11.42578125" style="2"/>
    <col min="6339" max="6339" width="29.28515625" style="2" customWidth="1"/>
    <col min="6340" max="6340" width="11" style="2" customWidth="1"/>
    <col min="6341" max="6341" width="10.85546875" style="2" customWidth="1"/>
    <col min="6342" max="6342" width="11.140625" style="2" bestFit="1" customWidth="1"/>
    <col min="6343" max="6343" width="11.85546875" style="2" customWidth="1"/>
    <col min="6344" max="6344" width="12.85546875" style="2" customWidth="1"/>
    <col min="6345" max="6345" width="14.140625" style="2" customWidth="1"/>
    <col min="6346" max="6346" width="7.85546875" style="2" customWidth="1"/>
    <col min="6347" max="6347" width="11.42578125" style="2"/>
    <col min="6348" max="6348" width="9.7109375" style="2" customWidth="1"/>
    <col min="6349" max="6349" width="11.42578125" style="2"/>
    <col min="6350" max="6350" width="45.42578125" style="2" customWidth="1"/>
    <col min="6351" max="6355" width="11.42578125" style="2"/>
    <col min="6356" max="6356" width="14" style="2" customWidth="1"/>
    <col min="6357" max="6594" width="11.42578125" style="2"/>
    <col min="6595" max="6595" width="29.28515625" style="2" customWidth="1"/>
    <col min="6596" max="6596" width="11" style="2" customWidth="1"/>
    <col min="6597" max="6597" width="10.85546875" style="2" customWidth="1"/>
    <col min="6598" max="6598" width="11.140625" style="2" bestFit="1" customWidth="1"/>
    <col min="6599" max="6599" width="11.85546875" style="2" customWidth="1"/>
    <col min="6600" max="6600" width="12.85546875" style="2" customWidth="1"/>
    <col min="6601" max="6601" width="14.140625" style="2" customWidth="1"/>
    <col min="6602" max="6602" width="7.85546875" style="2" customWidth="1"/>
    <col min="6603" max="6603" width="11.42578125" style="2"/>
    <col min="6604" max="6604" width="9.7109375" style="2" customWidth="1"/>
    <col min="6605" max="6605" width="11.42578125" style="2"/>
    <col min="6606" max="6606" width="45.42578125" style="2" customWidth="1"/>
    <col min="6607" max="6611" width="11.42578125" style="2"/>
    <col min="6612" max="6612" width="14" style="2" customWidth="1"/>
    <col min="6613" max="6850" width="11.42578125" style="2"/>
    <col min="6851" max="6851" width="29.28515625" style="2" customWidth="1"/>
    <col min="6852" max="6852" width="11" style="2" customWidth="1"/>
    <col min="6853" max="6853" width="10.85546875" style="2" customWidth="1"/>
    <col min="6854" max="6854" width="11.140625" style="2" bestFit="1" customWidth="1"/>
    <col min="6855" max="6855" width="11.85546875" style="2" customWidth="1"/>
    <col min="6856" max="6856" width="12.85546875" style="2" customWidth="1"/>
    <col min="6857" max="6857" width="14.140625" style="2" customWidth="1"/>
    <col min="6858" max="6858" width="7.85546875" style="2" customWidth="1"/>
    <col min="6859" max="6859" width="11.42578125" style="2"/>
    <col min="6860" max="6860" width="9.7109375" style="2" customWidth="1"/>
    <col min="6861" max="6861" width="11.42578125" style="2"/>
    <col min="6862" max="6862" width="45.42578125" style="2" customWidth="1"/>
    <col min="6863" max="6867" width="11.42578125" style="2"/>
    <col min="6868" max="6868" width="14" style="2" customWidth="1"/>
    <col min="6869" max="7106" width="11.42578125" style="2"/>
    <col min="7107" max="7107" width="29.28515625" style="2" customWidth="1"/>
    <col min="7108" max="7108" width="11" style="2" customWidth="1"/>
    <col min="7109" max="7109" width="10.85546875" style="2" customWidth="1"/>
    <col min="7110" max="7110" width="11.140625" style="2" bestFit="1" customWidth="1"/>
    <col min="7111" max="7111" width="11.85546875" style="2" customWidth="1"/>
    <col min="7112" max="7112" width="12.85546875" style="2" customWidth="1"/>
    <col min="7113" max="7113" width="14.140625" style="2" customWidth="1"/>
    <col min="7114" max="7114" width="7.85546875" style="2" customWidth="1"/>
    <col min="7115" max="7115" width="11.42578125" style="2"/>
    <col min="7116" max="7116" width="9.7109375" style="2" customWidth="1"/>
    <col min="7117" max="7117" width="11.42578125" style="2"/>
    <col min="7118" max="7118" width="45.42578125" style="2" customWidth="1"/>
    <col min="7119" max="7123" width="11.42578125" style="2"/>
    <col min="7124" max="7124" width="14" style="2" customWidth="1"/>
    <col min="7125" max="7362" width="11.42578125" style="2"/>
    <col min="7363" max="7363" width="29.28515625" style="2" customWidth="1"/>
    <col min="7364" max="7364" width="11" style="2" customWidth="1"/>
    <col min="7365" max="7365" width="10.85546875" style="2" customWidth="1"/>
    <col min="7366" max="7366" width="11.140625" style="2" bestFit="1" customWidth="1"/>
    <col min="7367" max="7367" width="11.85546875" style="2" customWidth="1"/>
    <col min="7368" max="7368" width="12.85546875" style="2" customWidth="1"/>
    <col min="7369" max="7369" width="14.140625" style="2" customWidth="1"/>
    <col min="7370" max="7370" width="7.85546875" style="2" customWidth="1"/>
    <col min="7371" max="7371" width="11.42578125" style="2"/>
    <col min="7372" max="7372" width="9.7109375" style="2" customWidth="1"/>
    <col min="7373" max="7373" width="11.42578125" style="2"/>
    <col min="7374" max="7374" width="45.42578125" style="2" customWidth="1"/>
    <col min="7375" max="7379" width="11.42578125" style="2"/>
    <col min="7380" max="7380" width="14" style="2" customWidth="1"/>
    <col min="7381" max="7618" width="11.42578125" style="2"/>
    <col min="7619" max="7619" width="29.28515625" style="2" customWidth="1"/>
    <col min="7620" max="7620" width="11" style="2" customWidth="1"/>
    <col min="7621" max="7621" width="10.85546875" style="2" customWidth="1"/>
    <col min="7622" max="7622" width="11.140625" style="2" bestFit="1" customWidth="1"/>
    <col min="7623" max="7623" width="11.85546875" style="2" customWidth="1"/>
    <col min="7624" max="7624" width="12.85546875" style="2" customWidth="1"/>
    <col min="7625" max="7625" width="14.140625" style="2" customWidth="1"/>
    <col min="7626" max="7626" width="7.85546875" style="2" customWidth="1"/>
    <col min="7627" max="7627" width="11.42578125" style="2"/>
    <col min="7628" max="7628" width="9.7109375" style="2" customWidth="1"/>
    <col min="7629" max="7629" width="11.42578125" style="2"/>
    <col min="7630" max="7630" width="45.42578125" style="2" customWidth="1"/>
    <col min="7631" max="7635" width="11.42578125" style="2"/>
    <col min="7636" max="7636" width="14" style="2" customWidth="1"/>
    <col min="7637" max="7874" width="11.42578125" style="2"/>
    <col min="7875" max="7875" width="29.28515625" style="2" customWidth="1"/>
    <col min="7876" max="7876" width="11" style="2" customWidth="1"/>
    <col min="7877" max="7877" width="10.85546875" style="2" customWidth="1"/>
    <col min="7878" max="7878" width="11.140625" style="2" bestFit="1" customWidth="1"/>
    <col min="7879" max="7879" width="11.85546875" style="2" customWidth="1"/>
    <col min="7880" max="7880" width="12.85546875" style="2" customWidth="1"/>
    <col min="7881" max="7881" width="14.140625" style="2" customWidth="1"/>
    <col min="7882" max="7882" width="7.85546875" style="2" customWidth="1"/>
    <col min="7883" max="7883" width="11.42578125" style="2"/>
    <col min="7884" max="7884" width="9.7109375" style="2" customWidth="1"/>
    <col min="7885" max="7885" width="11.42578125" style="2"/>
    <col min="7886" max="7886" width="45.42578125" style="2" customWidth="1"/>
    <col min="7887" max="7891" width="11.42578125" style="2"/>
    <col min="7892" max="7892" width="14" style="2" customWidth="1"/>
    <col min="7893" max="8130" width="11.42578125" style="2"/>
    <col min="8131" max="8131" width="29.28515625" style="2" customWidth="1"/>
    <col min="8132" max="8132" width="11" style="2" customWidth="1"/>
    <col min="8133" max="8133" width="10.85546875" style="2" customWidth="1"/>
    <col min="8134" max="8134" width="11.140625" style="2" bestFit="1" customWidth="1"/>
    <col min="8135" max="8135" width="11.85546875" style="2" customWidth="1"/>
    <col min="8136" max="8136" width="12.85546875" style="2" customWidth="1"/>
    <col min="8137" max="8137" width="14.140625" style="2" customWidth="1"/>
    <col min="8138" max="8138" width="7.85546875" style="2" customWidth="1"/>
    <col min="8139" max="8139" width="11.42578125" style="2"/>
    <col min="8140" max="8140" width="9.7109375" style="2" customWidth="1"/>
    <col min="8141" max="8141" width="11.42578125" style="2"/>
    <col min="8142" max="8142" width="45.42578125" style="2" customWidth="1"/>
    <col min="8143" max="8147" width="11.42578125" style="2"/>
    <col min="8148" max="8148" width="14" style="2" customWidth="1"/>
    <col min="8149" max="8386" width="11.42578125" style="2"/>
    <col min="8387" max="8387" width="29.28515625" style="2" customWidth="1"/>
    <col min="8388" max="8388" width="11" style="2" customWidth="1"/>
    <col min="8389" max="8389" width="10.85546875" style="2" customWidth="1"/>
    <col min="8390" max="8390" width="11.140625" style="2" bestFit="1" customWidth="1"/>
    <col min="8391" max="8391" width="11.85546875" style="2" customWidth="1"/>
    <col min="8392" max="8392" width="12.85546875" style="2" customWidth="1"/>
    <col min="8393" max="8393" width="14.140625" style="2" customWidth="1"/>
    <col min="8394" max="8394" width="7.85546875" style="2" customWidth="1"/>
    <col min="8395" max="8395" width="11.42578125" style="2"/>
    <col min="8396" max="8396" width="9.7109375" style="2" customWidth="1"/>
    <col min="8397" max="8397" width="11.42578125" style="2"/>
    <col min="8398" max="8398" width="45.42578125" style="2" customWidth="1"/>
    <col min="8399" max="8403" width="11.42578125" style="2"/>
    <col min="8404" max="8404" width="14" style="2" customWidth="1"/>
    <col min="8405" max="8642" width="11.42578125" style="2"/>
    <col min="8643" max="8643" width="29.28515625" style="2" customWidth="1"/>
    <col min="8644" max="8644" width="11" style="2" customWidth="1"/>
    <col min="8645" max="8645" width="10.85546875" style="2" customWidth="1"/>
    <col min="8646" max="8646" width="11.140625" style="2" bestFit="1" customWidth="1"/>
    <col min="8647" max="8647" width="11.85546875" style="2" customWidth="1"/>
    <col min="8648" max="8648" width="12.85546875" style="2" customWidth="1"/>
    <col min="8649" max="8649" width="14.140625" style="2" customWidth="1"/>
    <col min="8650" max="8650" width="7.85546875" style="2" customWidth="1"/>
    <col min="8651" max="8651" width="11.42578125" style="2"/>
    <col min="8652" max="8652" width="9.7109375" style="2" customWidth="1"/>
    <col min="8653" max="8653" width="11.42578125" style="2"/>
    <col min="8654" max="8654" width="45.42578125" style="2" customWidth="1"/>
    <col min="8655" max="8659" width="11.42578125" style="2"/>
    <col min="8660" max="8660" width="14" style="2" customWidth="1"/>
    <col min="8661" max="8898" width="11.42578125" style="2"/>
    <col min="8899" max="8899" width="29.28515625" style="2" customWidth="1"/>
    <col min="8900" max="8900" width="11" style="2" customWidth="1"/>
    <col min="8901" max="8901" width="10.85546875" style="2" customWidth="1"/>
    <col min="8902" max="8902" width="11.140625" style="2" bestFit="1" customWidth="1"/>
    <col min="8903" max="8903" width="11.85546875" style="2" customWidth="1"/>
    <col min="8904" max="8904" width="12.85546875" style="2" customWidth="1"/>
    <col min="8905" max="8905" width="14.140625" style="2" customWidth="1"/>
    <col min="8906" max="8906" width="7.85546875" style="2" customWidth="1"/>
    <col min="8907" max="8907" width="11.42578125" style="2"/>
    <col min="8908" max="8908" width="9.7109375" style="2" customWidth="1"/>
    <col min="8909" max="8909" width="11.42578125" style="2"/>
    <col min="8910" max="8910" width="45.42578125" style="2" customWidth="1"/>
    <col min="8911" max="8915" width="11.42578125" style="2"/>
    <col min="8916" max="8916" width="14" style="2" customWidth="1"/>
    <col min="8917" max="9154" width="11.42578125" style="2"/>
    <col min="9155" max="9155" width="29.28515625" style="2" customWidth="1"/>
    <col min="9156" max="9156" width="11" style="2" customWidth="1"/>
    <col min="9157" max="9157" width="10.85546875" style="2" customWidth="1"/>
    <col min="9158" max="9158" width="11.140625" style="2" bestFit="1" customWidth="1"/>
    <col min="9159" max="9159" width="11.85546875" style="2" customWidth="1"/>
    <col min="9160" max="9160" width="12.85546875" style="2" customWidth="1"/>
    <col min="9161" max="9161" width="14.140625" style="2" customWidth="1"/>
    <col min="9162" max="9162" width="7.85546875" style="2" customWidth="1"/>
    <col min="9163" max="9163" width="11.42578125" style="2"/>
    <col min="9164" max="9164" width="9.7109375" style="2" customWidth="1"/>
    <col min="9165" max="9165" width="11.42578125" style="2"/>
    <col min="9166" max="9166" width="45.42578125" style="2" customWidth="1"/>
    <col min="9167" max="9171" width="11.42578125" style="2"/>
    <col min="9172" max="9172" width="14" style="2" customWidth="1"/>
    <col min="9173" max="9410" width="11.42578125" style="2"/>
    <col min="9411" max="9411" width="29.28515625" style="2" customWidth="1"/>
    <col min="9412" max="9412" width="11" style="2" customWidth="1"/>
    <col min="9413" max="9413" width="10.85546875" style="2" customWidth="1"/>
    <col min="9414" max="9414" width="11.140625" style="2" bestFit="1" customWidth="1"/>
    <col min="9415" max="9415" width="11.85546875" style="2" customWidth="1"/>
    <col min="9416" max="9416" width="12.85546875" style="2" customWidth="1"/>
    <col min="9417" max="9417" width="14.140625" style="2" customWidth="1"/>
    <col min="9418" max="9418" width="7.85546875" style="2" customWidth="1"/>
    <col min="9419" max="9419" width="11.42578125" style="2"/>
    <col min="9420" max="9420" width="9.7109375" style="2" customWidth="1"/>
    <col min="9421" max="9421" width="11.42578125" style="2"/>
    <col min="9422" max="9422" width="45.42578125" style="2" customWidth="1"/>
    <col min="9423" max="9427" width="11.42578125" style="2"/>
    <col min="9428" max="9428" width="14" style="2" customWidth="1"/>
    <col min="9429" max="9666" width="11.42578125" style="2"/>
    <col min="9667" max="9667" width="29.28515625" style="2" customWidth="1"/>
    <col min="9668" max="9668" width="11" style="2" customWidth="1"/>
    <col min="9669" max="9669" width="10.85546875" style="2" customWidth="1"/>
    <col min="9670" max="9670" width="11.140625" style="2" bestFit="1" customWidth="1"/>
    <col min="9671" max="9671" width="11.85546875" style="2" customWidth="1"/>
    <col min="9672" max="9672" width="12.85546875" style="2" customWidth="1"/>
    <col min="9673" max="9673" width="14.140625" style="2" customWidth="1"/>
    <col min="9674" max="9674" width="7.85546875" style="2" customWidth="1"/>
    <col min="9675" max="9675" width="11.42578125" style="2"/>
    <col min="9676" max="9676" width="9.7109375" style="2" customWidth="1"/>
    <col min="9677" max="9677" width="11.42578125" style="2"/>
    <col min="9678" max="9678" width="45.42578125" style="2" customWidth="1"/>
    <col min="9679" max="9683" width="11.42578125" style="2"/>
    <col min="9684" max="9684" width="14" style="2" customWidth="1"/>
    <col min="9685" max="9922" width="11.42578125" style="2"/>
    <col min="9923" max="9923" width="29.28515625" style="2" customWidth="1"/>
    <col min="9924" max="9924" width="11" style="2" customWidth="1"/>
    <col min="9925" max="9925" width="10.85546875" style="2" customWidth="1"/>
    <col min="9926" max="9926" width="11.140625" style="2" bestFit="1" customWidth="1"/>
    <col min="9927" max="9927" width="11.85546875" style="2" customWidth="1"/>
    <col min="9928" max="9928" width="12.85546875" style="2" customWidth="1"/>
    <col min="9929" max="9929" width="14.140625" style="2" customWidth="1"/>
    <col min="9930" max="9930" width="7.85546875" style="2" customWidth="1"/>
    <col min="9931" max="9931" width="11.42578125" style="2"/>
    <col min="9932" max="9932" width="9.7109375" style="2" customWidth="1"/>
    <col min="9933" max="9933" width="11.42578125" style="2"/>
    <col min="9934" max="9934" width="45.42578125" style="2" customWidth="1"/>
    <col min="9935" max="9939" width="11.42578125" style="2"/>
    <col min="9940" max="9940" width="14" style="2" customWidth="1"/>
    <col min="9941" max="10178" width="11.42578125" style="2"/>
    <col min="10179" max="10179" width="29.28515625" style="2" customWidth="1"/>
    <col min="10180" max="10180" width="11" style="2" customWidth="1"/>
    <col min="10181" max="10181" width="10.85546875" style="2" customWidth="1"/>
    <col min="10182" max="10182" width="11.140625" style="2" bestFit="1" customWidth="1"/>
    <col min="10183" max="10183" width="11.85546875" style="2" customWidth="1"/>
    <col min="10184" max="10184" width="12.85546875" style="2" customWidth="1"/>
    <col min="10185" max="10185" width="14.140625" style="2" customWidth="1"/>
    <col min="10186" max="10186" width="7.85546875" style="2" customWidth="1"/>
    <col min="10187" max="10187" width="11.42578125" style="2"/>
    <col min="10188" max="10188" width="9.7109375" style="2" customWidth="1"/>
    <col min="10189" max="10189" width="11.42578125" style="2"/>
    <col min="10190" max="10190" width="45.42578125" style="2" customWidth="1"/>
    <col min="10191" max="10195" width="11.42578125" style="2"/>
    <col min="10196" max="10196" width="14" style="2" customWidth="1"/>
    <col min="10197" max="10434" width="11.42578125" style="2"/>
    <col min="10435" max="10435" width="29.28515625" style="2" customWidth="1"/>
    <col min="10436" max="10436" width="11" style="2" customWidth="1"/>
    <col min="10437" max="10437" width="10.85546875" style="2" customWidth="1"/>
    <col min="10438" max="10438" width="11.140625" style="2" bestFit="1" customWidth="1"/>
    <col min="10439" max="10439" width="11.85546875" style="2" customWidth="1"/>
    <col min="10440" max="10440" width="12.85546875" style="2" customWidth="1"/>
    <col min="10441" max="10441" width="14.140625" style="2" customWidth="1"/>
    <col min="10442" max="10442" width="7.85546875" style="2" customWidth="1"/>
    <col min="10443" max="10443" width="11.42578125" style="2"/>
    <col min="10444" max="10444" width="9.7109375" style="2" customWidth="1"/>
    <col min="10445" max="10445" width="11.42578125" style="2"/>
    <col min="10446" max="10446" width="45.42578125" style="2" customWidth="1"/>
    <col min="10447" max="10451" width="11.42578125" style="2"/>
    <col min="10452" max="10452" width="14" style="2" customWidth="1"/>
    <col min="10453" max="10690" width="11.42578125" style="2"/>
    <col min="10691" max="10691" width="29.28515625" style="2" customWidth="1"/>
    <col min="10692" max="10692" width="11" style="2" customWidth="1"/>
    <col min="10693" max="10693" width="10.85546875" style="2" customWidth="1"/>
    <col min="10694" max="10694" width="11.140625" style="2" bestFit="1" customWidth="1"/>
    <col min="10695" max="10695" width="11.85546875" style="2" customWidth="1"/>
    <col min="10696" max="10696" width="12.85546875" style="2" customWidth="1"/>
    <col min="10697" max="10697" width="14.140625" style="2" customWidth="1"/>
    <col min="10698" max="10698" width="7.85546875" style="2" customWidth="1"/>
    <col min="10699" max="10699" width="11.42578125" style="2"/>
    <col min="10700" max="10700" width="9.7109375" style="2" customWidth="1"/>
    <col min="10701" max="10701" width="11.42578125" style="2"/>
    <col min="10702" max="10702" width="45.42578125" style="2" customWidth="1"/>
    <col min="10703" max="10707" width="11.42578125" style="2"/>
    <col min="10708" max="10708" width="14" style="2" customWidth="1"/>
    <col min="10709" max="10946" width="11.42578125" style="2"/>
    <col min="10947" max="10947" width="29.28515625" style="2" customWidth="1"/>
    <col min="10948" max="10948" width="11" style="2" customWidth="1"/>
    <col min="10949" max="10949" width="10.85546875" style="2" customWidth="1"/>
    <col min="10950" max="10950" width="11.140625" style="2" bestFit="1" customWidth="1"/>
    <col min="10951" max="10951" width="11.85546875" style="2" customWidth="1"/>
    <col min="10952" max="10952" width="12.85546875" style="2" customWidth="1"/>
    <col min="10953" max="10953" width="14.140625" style="2" customWidth="1"/>
    <col min="10954" max="10954" width="7.85546875" style="2" customWidth="1"/>
    <col min="10955" max="10955" width="11.42578125" style="2"/>
    <col min="10956" max="10956" width="9.7109375" style="2" customWidth="1"/>
    <col min="10957" max="10957" width="11.42578125" style="2"/>
    <col min="10958" max="10958" width="45.42578125" style="2" customWidth="1"/>
    <col min="10959" max="10963" width="11.42578125" style="2"/>
    <col min="10964" max="10964" width="14" style="2" customWidth="1"/>
    <col min="10965" max="11202" width="11.42578125" style="2"/>
    <col min="11203" max="11203" width="29.28515625" style="2" customWidth="1"/>
    <col min="11204" max="11204" width="11" style="2" customWidth="1"/>
    <col min="11205" max="11205" width="10.85546875" style="2" customWidth="1"/>
    <col min="11206" max="11206" width="11.140625" style="2" bestFit="1" customWidth="1"/>
    <col min="11207" max="11207" width="11.85546875" style="2" customWidth="1"/>
    <col min="11208" max="11208" width="12.85546875" style="2" customWidth="1"/>
    <col min="11209" max="11209" width="14.140625" style="2" customWidth="1"/>
    <col min="11210" max="11210" width="7.85546875" style="2" customWidth="1"/>
    <col min="11211" max="11211" width="11.42578125" style="2"/>
    <col min="11212" max="11212" width="9.7109375" style="2" customWidth="1"/>
    <col min="11213" max="11213" width="11.42578125" style="2"/>
    <col min="11214" max="11214" width="45.42578125" style="2" customWidth="1"/>
    <col min="11215" max="11219" width="11.42578125" style="2"/>
    <col min="11220" max="11220" width="14" style="2" customWidth="1"/>
    <col min="11221" max="11458" width="11.42578125" style="2"/>
    <col min="11459" max="11459" width="29.28515625" style="2" customWidth="1"/>
    <col min="11460" max="11460" width="11" style="2" customWidth="1"/>
    <col min="11461" max="11461" width="10.85546875" style="2" customWidth="1"/>
    <col min="11462" max="11462" width="11.140625" style="2" bestFit="1" customWidth="1"/>
    <col min="11463" max="11463" width="11.85546875" style="2" customWidth="1"/>
    <col min="11464" max="11464" width="12.85546875" style="2" customWidth="1"/>
    <col min="11465" max="11465" width="14.140625" style="2" customWidth="1"/>
    <col min="11466" max="11466" width="7.85546875" style="2" customWidth="1"/>
    <col min="11467" max="11467" width="11.42578125" style="2"/>
    <col min="11468" max="11468" width="9.7109375" style="2" customWidth="1"/>
    <col min="11469" max="11469" width="11.42578125" style="2"/>
    <col min="11470" max="11470" width="45.42578125" style="2" customWidth="1"/>
    <col min="11471" max="11475" width="11.42578125" style="2"/>
    <col min="11476" max="11476" width="14" style="2" customWidth="1"/>
    <col min="11477" max="11714" width="11.42578125" style="2"/>
    <col min="11715" max="11715" width="29.28515625" style="2" customWidth="1"/>
    <col min="11716" max="11716" width="11" style="2" customWidth="1"/>
    <col min="11717" max="11717" width="10.85546875" style="2" customWidth="1"/>
    <col min="11718" max="11718" width="11.140625" style="2" bestFit="1" customWidth="1"/>
    <col min="11719" max="11719" width="11.85546875" style="2" customWidth="1"/>
    <col min="11720" max="11720" width="12.85546875" style="2" customWidth="1"/>
    <col min="11721" max="11721" width="14.140625" style="2" customWidth="1"/>
    <col min="11722" max="11722" width="7.85546875" style="2" customWidth="1"/>
    <col min="11723" max="11723" width="11.42578125" style="2"/>
    <col min="11724" max="11724" width="9.7109375" style="2" customWidth="1"/>
    <col min="11725" max="11725" width="11.42578125" style="2"/>
    <col min="11726" max="11726" width="45.42578125" style="2" customWidth="1"/>
    <col min="11727" max="11731" width="11.42578125" style="2"/>
    <col min="11732" max="11732" width="14" style="2" customWidth="1"/>
    <col min="11733" max="11970" width="11.42578125" style="2"/>
    <col min="11971" max="11971" width="29.28515625" style="2" customWidth="1"/>
    <col min="11972" max="11972" width="11" style="2" customWidth="1"/>
    <col min="11973" max="11973" width="10.85546875" style="2" customWidth="1"/>
    <col min="11974" max="11974" width="11.140625" style="2" bestFit="1" customWidth="1"/>
    <col min="11975" max="11975" width="11.85546875" style="2" customWidth="1"/>
    <col min="11976" max="11976" width="12.85546875" style="2" customWidth="1"/>
    <col min="11977" max="11977" width="14.140625" style="2" customWidth="1"/>
    <col min="11978" max="11978" width="7.85546875" style="2" customWidth="1"/>
    <col min="11979" max="11979" width="11.42578125" style="2"/>
    <col min="11980" max="11980" width="9.7109375" style="2" customWidth="1"/>
    <col min="11981" max="11981" width="11.42578125" style="2"/>
    <col min="11982" max="11982" width="45.42578125" style="2" customWidth="1"/>
    <col min="11983" max="11987" width="11.42578125" style="2"/>
    <col min="11988" max="11988" width="14" style="2" customWidth="1"/>
    <col min="11989" max="12226" width="11.42578125" style="2"/>
    <col min="12227" max="12227" width="29.28515625" style="2" customWidth="1"/>
    <col min="12228" max="12228" width="11" style="2" customWidth="1"/>
    <col min="12229" max="12229" width="10.85546875" style="2" customWidth="1"/>
    <col min="12230" max="12230" width="11.140625" style="2" bestFit="1" customWidth="1"/>
    <col min="12231" max="12231" width="11.85546875" style="2" customWidth="1"/>
    <col min="12232" max="12232" width="12.85546875" style="2" customWidth="1"/>
    <col min="12233" max="12233" width="14.140625" style="2" customWidth="1"/>
    <col min="12234" max="12234" width="7.85546875" style="2" customWidth="1"/>
    <col min="12235" max="12235" width="11.42578125" style="2"/>
    <col min="12236" max="12236" width="9.7109375" style="2" customWidth="1"/>
    <col min="12237" max="12237" width="11.42578125" style="2"/>
    <col min="12238" max="12238" width="45.42578125" style="2" customWidth="1"/>
    <col min="12239" max="12243" width="11.42578125" style="2"/>
    <col min="12244" max="12244" width="14" style="2" customWidth="1"/>
    <col min="12245" max="12482" width="11.42578125" style="2"/>
    <col min="12483" max="12483" width="29.28515625" style="2" customWidth="1"/>
    <col min="12484" max="12484" width="11" style="2" customWidth="1"/>
    <col min="12485" max="12485" width="10.85546875" style="2" customWidth="1"/>
    <col min="12486" max="12486" width="11.140625" style="2" bestFit="1" customWidth="1"/>
    <col min="12487" max="12487" width="11.85546875" style="2" customWidth="1"/>
    <col min="12488" max="12488" width="12.85546875" style="2" customWidth="1"/>
    <col min="12489" max="12489" width="14.140625" style="2" customWidth="1"/>
    <col min="12490" max="12490" width="7.85546875" style="2" customWidth="1"/>
    <col min="12491" max="12491" width="11.42578125" style="2"/>
    <col min="12492" max="12492" width="9.7109375" style="2" customWidth="1"/>
    <col min="12493" max="12493" width="11.42578125" style="2"/>
    <col min="12494" max="12494" width="45.42578125" style="2" customWidth="1"/>
    <col min="12495" max="12499" width="11.42578125" style="2"/>
    <col min="12500" max="12500" width="14" style="2" customWidth="1"/>
    <col min="12501" max="12738" width="11.42578125" style="2"/>
    <col min="12739" max="12739" width="29.28515625" style="2" customWidth="1"/>
    <col min="12740" max="12740" width="11" style="2" customWidth="1"/>
    <col min="12741" max="12741" width="10.85546875" style="2" customWidth="1"/>
    <col min="12742" max="12742" width="11.140625" style="2" bestFit="1" customWidth="1"/>
    <col min="12743" max="12743" width="11.85546875" style="2" customWidth="1"/>
    <col min="12744" max="12744" width="12.85546875" style="2" customWidth="1"/>
    <col min="12745" max="12745" width="14.140625" style="2" customWidth="1"/>
    <col min="12746" max="12746" width="7.85546875" style="2" customWidth="1"/>
    <col min="12747" max="12747" width="11.42578125" style="2"/>
    <col min="12748" max="12748" width="9.7109375" style="2" customWidth="1"/>
    <col min="12749" max="12749" width="11.42578125" style="2"/>
    <col min="12750" max="12750" width="45.42578125" style="2" customWidth="1"/>
    <col min="12751" max="12755" width="11.42578125" style="2"/>
    <col min="12756" max="12756" width="14" style="2" customWidth="1"/>
    <col min="12757" max="12994" width="11.42578125" style="2"/>
    <col min="12995" max="12995" width="29.28515625" style="2" customWidth="1"/>
    <col min="12996" max="12996" width="11" style="2" customWidth="1"/>
    <col min="12997" max="12997" width="10.85546875" style="2" customWidth="1"/>
    <col min="12998" max="12998" width="11.140625" style="2" bestFit="1" customWidth="1"/>
    <col min="12999" max="12999" width="11.85546875" style="2" customWidth="1"/>
    <col min="13000" max="13000" width="12.85546875" style="2" customWidth="1"/>
    <col min="13001" max="13001" width="14.140625" style="2" customWidth="1"/>
    <col min="13002" max="13002" width="7.85546875" style="2" customWidth="1"/>
    <col min="13003" max="13003" width="11.42578125" style="2"/>
    <col min="13004" max="13004" width="9.7109375" style="2" customWidth="1"/>
    <col min="13005" max="13005" width="11.42578125" style="2"/>
    <col min="13006" max="13006" width="45.42578125" style="2" customWidth="1"/>
    <col min="13007" max="13011" width="11.42578125" style="2"/>
    <col min="13012" max="13012" width="14" style="2" customWidth="1"/>
    <col min="13013" max="13250" width="11.42578125" style="2"/>
    <col min="13251" max="13251" width="29.28515625" style="2" customWidth="1"/>
    <col min="13252" max="13252" width="11" style="2" customWidth="1"/>
    <col min="13253" max="13253" width="10.85546875" style="2" customWidth="1"/>
    <col min="13254" max="13254" width="11.140625" style="2" bestFit="1" customWidth="1"/>
    <col min="13255" max="13255" width="11.85546875" style="2" customWidth="1"/>
    <col min="13256" max="13256" width="12.85546875" style="2" customWidth="1"/>
    <col min="13257" max="13257" width="14.140625" style="2" customWidth="1"/>
    <col min="13258" max="13258" width="7.85546875" style="2" customWidth="1"/>
    <col min="13259" max="13259" width="11.42578125" style="2"/>
    <col min="13260" max="13260" width="9.7109375" style="2" customWidth="1"/>
    <col min="13261" max="13261" width="11.42578125" style="2"/>
    <col min="13262" max="13262" width="45.42578125" style="2" customWidth="1"/>
    <col min="13263" max="13267" width="11.42578125" style="2"/>
    <col min="13268" max="13268" width="14" style="2" customWidth="1"/>
    <col min="13269" max="13506" width="11.42578125" style="2"/>
    <col min="13507" max="13507" width="29.28515625" style="2" customWidth="1"/>
    <col min="13508" max="13508" width="11" style="2" customWidth="1"/>
    <col min="13509" max="13509" width="10.85546875" style="2" customWidth="1"/>
    <col min="13510" max="13510" width="11.140625" style="2" bestFit="1" customWidth="1"/>
    <col min="13511" max="13511" width="11.85546875" style="2" customWidth="1"/>
    <col min="13512" max="13512" width="12.85546875" style="2" customWidth="1"/>
    <col min="13513" max="13513" width="14.140625" style="2" customWidth="1"/>
    <col min="13514" max="13514" width="7.85546875" style="2" customWidth="1"/>
    <col min="13515" max="13515" width="11.42578125" style="2"/>
    <col min="13516" max="13516" width="9.7109375" style="2" customWidth="1"/>
    <col min="13517" max="13517" width="11.42578125" style="2"/>
    <col min="13518" max="13518" width="45.42578125" style="2" customWidth="1"/>
    <col min="13519" max="13523" width="11.42578125" style="2"/>
    <col min="13524" max="13524" width="14" style="2" customWidth="1"/>
    <col min="13525" max="13762" width="11.42578125" style="2"/>
    <col min="13763" max="13763" width="29.28515625" style="2" customWidth="1"/>
    <col min="13764" max="13764" width="11" style="2" customWidth="1"/>
    <col min="13765" max="13765" width="10.85546875" style="2" customWidth="1"/>
    <col min="13766" max="13766" width="11.140625" style="2" bestFit="1" customWidth="1"/>
    <col min="13767" max="13767" width="11.85546875" style="2" customWidth="1"/>
    <col min="13768" max="13768" width="12.85546875" style="2" customWidth="1"/>
    <col min="13769" max="13769" width="14.140625" style="2" customWidth="1"/>
    <col min="13770" max="13770" width="7.85546875" style="2" customWidth="1"/>
    <col min="13771" max="13771" width="11.42578125" style="2"/>
    <col min="13772" max="13772" width="9.7109375" style="2" customWidth="1"/>
    <col min="13773" max="13773" width="11.42578125" style="2"/>
    <col min="13774" max="13774" width="45.42578125" style="2" customWidth="1"/>
    <col min="13775" max="13779" width="11.42578125" style="2"/>
    <col min="13780" max="13780" width="14" style="2" customWidth="1"/>
    <col min="13781" max="14018" width="11.42578125" style="2"/>
    <col min="14019" max="14019" width="29.28515625" style="2" customWidth="1"/>
    <col min="14020" max="14020" width="11" style="2" customWidth="1"/>
    <col min="14021" max="14021" width="10.85546875" style="2" customWidth="1"/>
    <col min="14022" max="14022" width="11.140625" style="2" bestFit="1" customWidth="1"/>
    <col min="14023" max="14023" width="11.85546875" style="2" customWidth="1"/>
    <col min="14024" max="14024" width="12.85546875" style="2" customWidth="1"/>
    <col min="14025" max="14025" width="14.140625" style="2" customWidth="1"/>
    <col min="14026" max="14026" width="7.85546875" style="2" customWidth="1"/>
    <col min="14027" max="14027" width="11.42578125" style="2"/>
    <col min="14028" max="14028" width="9.7109375" style="2" customWidth="1"/>
    <col min="14029" max="14029" width="11.42578125" style="2"/>
    <col min="14030" max="14030" width="45.42578125" style="2" customWidth="1"/>
    <col min="14031" max="14035" width="11.42578125" style="2"/>
    <col min="14036" max="14036" width="14" style="2" customWidth="1"/>
    <col min="14037" max="14274" width="11.42578125" style="2"/>
    <col min="14275" max="14275" width="29.28515625" style="2" customWidth="1"/>
    <col min="14276" max="14276" width="11" style="2" customWidth="1"/>
    <col min="14277" max="14277" width="10.85546875" style="2" customWidth="1"/>
    <col min="14278" max="14278" width="11.140625" style="2" bestFit="1" customWidth="1"/>
    <col min="14279" max="14279" width="11.85546875" style="2" customWidth="1"/>
    <col min="14280" max="14280" width="12.85546875" style="2" customWidth="1"/>
    <col min="14281" max="14281" width="14.140625" style="2" customWidth="1"/>
    <col min="14282" max="14282" width="7.85546875" style="2" customWidth="1"/>
    <col min="14283" max="14283" width="11.42578125" style="2"/>
    <col min="14284" max="14284" width="9.7109375" style="2" customWidth="1"/>
    <col min="14285" max="14285" width="11.42578125" style="2"/>
    <col min="14286" max="14286" width="45.42578125" style="2" customWidth="1"/>
    <col min="14287" max="14291" width="11.42578125" style="2"/>
    <col min="14292" max="14292" width="14" style="2" customWidth="1"/>
    <col min="14293" max="14530" width="11.42578125" style="2"/>
    <col min="14531" max="14531" width="29.28515625" style="2" customWidth="1"/>
    <col min="14532" max="14532" width="11" style="2" customWidth="1"/>
    <col min="14533" max="14533" width="10.85546875" style="2" customWidth="1"/>
    <col min="14534" max="14534" width="11.140625" style="2" bestFit="1" customWidth="1"/>
    <col min="14535" max="14535" width="11.85546875" style="2" customWidth="1"/>
    <col min="14536" max="14536" width="12.85546875" style="2" customWidth="1"/>
    <col min="14537" max="14537" width="14.140625" style="2" customWidth="1"/>
    <col min="14538" max="14538" width="7.85546875" style="2" customWidth="1"/>
    <col min="14539" max="14539" width="11.42578125" style="2"/>
    <col min="14540" max="14540" width="9.7109375" style="2" customWidth="1"/>
    <col min="14541" max="14541" width="11.42578125" style="2"/>
    <col min="14542" max="14542" width="45.42578125" style="2" customWidth="1"/>
    <col min="14543" max="14547" width="11.42578125" style="2"/>
    <col min="14548" max="14548" width="14" style="2" customWidth="1"/>
    <col min="14549" max="14786" width="11.42578125" style="2"/>
    <col min="14787" max="14787" width="29.28515625" style="2" customWidth="1"/>
    <col min="14788" max="14788" width="11" style="2" customWidth="1"/>
    <col min="14789" max="14789" width="10.85546875" style="2" customWidth="1"/>
    <col min="14790" max="14790" width="11.140625" style="2" bestFit="1" customWidth="1"/>
    <col min="14791" max="14791" width="11.85546875" style="2" customWidth="1"/>
    <col min="14792" max="14792" width="12.85546875" style="2" customWidth="1"/>
    <col min="14793" max="14793" width="14.140625" style="2" customWidth="1"/>
    <col min="14794" max="14794" width="7.85546875" style="2" customWidth="1"/>
    <col min="14795" max="14795" width="11.42578125" style="2"/>
    <col min="14796" max="14796" width="9.7109375" style="2" customWidth="1"/>
    <col min="14797" max="14797" width="11.42578125" style="2"/>
    <col min="14798" max="14798" width="45.42578125" style="2" customWidth="1"/>
    <col min="14799" max="14803" width="11.42578125" style="2"/>
    <col min="14804" max="14804" width="14" style="2" customWidth="1"/>
    <col min="14805" max="15042" width="11.42578125" style="2"/>
    <col min="15043" max="15043" width="29.28515625" style="2" customWidth="1"/>
    <col min="15044" max="15044" width="11" style="2" customWidth="1"/>
    <col min="15045" max="15045" width="10.85546875" style="2" customWidth="1"/>
    <col min="15046" max="15046" width="11.140625" style="2" bestFit="1" customWidth="1"/>
    <col min="15047" max="15047" width="11.85546875" style="2" customWidth="1"/>
    <col min="15048" max="15048" width="12.85546875" style="2" customWidth="1"/>
    <col min="15049" max="15049" width="14.140625" style="2" customWidth="1"/>
    <col min="15050" max="15050" width="7.85546875" style="2" customWidth="1"/>
    <col min="15051" max="15051" width="11.42578125" style="2"/>
    <col min="15052" max="15052" width="9.7109375" style="2" customWidth="1"/>
    <col min="15053" max="15053" width="11.42578125" style="2"/>
    <col min="15054" max="15054" width="45.42578125" style="2" customWidth="1"/>
    <col min="15055" max="15059" width="11.42578125" style="2"/>
    <col min="15060" max="15060" width="14" style="2" customWidth="1"/>
    <col min="15061" max="15298" width="11.42578125" style="2"/>
    <col min="15299" max="15299" width="29.28515625" style="2" customWidth="1"/>
    <col min="15300" max="15300" width="11" style="2" customWidth="1"/>
    <col min="15301" max="15301" width="10.85546875" style="2" customWidth="1"/>
    <col min="15302" max="15302" width="11.140625" style="2" bestFit="1" customWidth="1"/>
    <col min="15303" max="15303" width="11.85546875" style="2" customWidth="1"/>
    <col min="15304" max="15304" width="12.85546875" style="2" customWidth="1"/>
    <col min="15305" max="15305" width="14.140625" style="2" customWidth="1"/>
    <col min="15306" max="15306" width="7.85546875" style="2" customWidth="1"/>
    <col min="15307" max="15307" width="11.42578125" style="2"/>
    <col min="15308" max="15308" width="9.7109375" style="2" customWidth="1"/>
    <col min="15309" max="15309" width="11.42578125" style="2"/>
    <col min="15310" max="15310" width="45.42578125" style="2" customWidth="1"/>
    <col min="15311" max="15315" width="11.42578125" style="2"/>
    <col min="15316" max="15316" width="14" style="2" customWidth="1"/>
    <col min="15317" max="15554" width="11.42578125" style="2"/>
    <col min="15555" max="15555" width="29.28515625" style="2" customWidth="1"/>
    <col min="15556" max="15556" width="11" style="2" customWidth="1"/>
    <col min="15557" max="15557" width="10.85546875" style="2" customWidth="1"/>
    <col min="15558" max="15558" width="11.140625" style="2" bestFit="1" customWidth="1"/>
    <col min="15559" max="15559" width="11.85546875" style="2" customWidth="1"/>
    <col min="15560" max="15560" width="12.85546875" style="2" customWidth="1"/>
    <col min="15561" max="15561" width="14.140625" style="2" customWidth="1"/>
    <col min="15562" max="15562" width="7.85546875" style="2" customWidth="1"/>
    <col min="15563" max="15563" width="11.42578125" style="2"/>
    <col min="15564" max="15564" width="9.7109375" style="2" customWidth="1"/>
    <col min="15565" max="15565" width="11.42578125" style="2"/>
    <col min="15566" max="15566" width="45.42578125" style="2" customWidth="1"/>
    <col min="15567" max="15571" width="11.42578125" style="2"/>
    <col min="15572" max="15572" width="14" style="2" customWidth="1"/>
    <col min="15573" max="15810" width="11.42578125" style="2"/>
    <col min="15811" max="15811" width="29.28515625" style="2" customWidth="1"/>
    <col min="15812" max="15812" width="11" style="2" customWidth="1"/>
    <col min="15813" max="15813" width="10.85546875" style="2" customWidth="1"/>
    <col min="15814" max="15814" width="11.140625" style="2" bestFit="1" customWidth="1"/>
    <col min="15815" max="15815" width="11.85546875" style="2" customWidth="1"/>
    <col min="15816" max="15816" width="12.85546875" style="2" customWidth="1"/>
    <col min="15817" max="15817" width="14.140625" style="2" customWidth="1"/>
    <col min="15818" max="15818" width="7.85546875" style="2" customWidth="1"/>
    <col min="15819" max="15819" width="11.42578125" style="2"/>
    <col min="15820" max="15820" width="9.7109375" style="2" customWidth="1"/>
    <col min="15821" max="15821" width="11.42578125" style="2"/>
    <col min="15822" max="15822" width="45.42578125" style="2" customWidth="1"/>
    <col min="15823" max="15827" width="11.42578125" style="2"/>
    <col min="15828" max="15828" width="14" style="2" customWidth="1"/>
    <col min="15829" max="16066" width="11.42578125" style="2"/>
    <col min="16067" max="16067" width="29.28515625" style="2" customWidth="1"/>
    <col min="16068" max="16068" width="11" style="2" customWidth="1"/>
    <col min="16069" max="16069" width="10.85546875" style="2" customWidth="1"/>
    <col min="16070" max="16070" width="11.140625" style="2" bestFit="1" customWidth="1"/>
    <col min="16071" max="16071" width="11.85546875" style="2" customWidth="1"/>
    <col min="16072" max="16072" width="12.85546875" style="2" customWidth="1"/>
    <col min="16073" max="16073" width="14.140625" style="2" customWidth="1"/>
    <col min="16074" max="16074" width="7.85546875" style="2" customWidth="1"/>
    <col min="16075" max="16075" width="11.42578125" style="2"/>
    <col min="16076" max="16076" width="9.7109375" style="2" customWidth="1"/>
    <col min="16077" max="16077" width="11.42578125" style="2"/>
    <col min="16078" max="16078" width="45.42578125" style="2" customWidth="1"/>
    <col min="16079" max="16083" width="11.42578125" style="2"/>
    <col min="16084" max="16084" width="14" style="2" customWidth="1"/>
    <col min="16085" max="16384" width="11.42578125" style="2"/>
  </cols>
  <sheetData>
    <row r="1" spans="1:10" ht="10.5" customHeight="1" x14ac:dyDescent="0.25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10.5" customHeight="1" x14ac:dyDescent="0.25">
      <c r="A2" s="228" t="s">
        <v>1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10" ht="10.5" customHeight="1" x14ac:dyDescent="0.25">
      <c r="A3" s="228" t="s">
        <v>112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x14ac:dyDescent="0.25">
      <c r="A4" s="227" t="s">
        <v>2</v>
      </c>
      <c r="B4" s="227"/>
      <c r="C4" s="227"/>
      <c r="D4" s="227"/>
      <c r="E4" s="227"/>
      <c r="F4" s="227"/>
      <c r="G4" s="227"/>
      <c r="H4" s="227"/>
      <c r="I4" s="227"/>
      <c r="J4" s="227"/>
    </row>
    <row r="5" spans="1:10" ht="26.25" customHeight="1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21" t="s">
        <v>11</v>
      </c>
      <c r="I5" s="3" t="s">
        <v>12</v>
      </c>
      <c r="J5" s="20" t="s">
        <v>13</v>
      </c>
    </row>
    <row r="6" spans="1:10" x14ac:dyDescent="0.25">
      <c r="A6" s="4" t="s">
        <v>3</v>
      </c>
      <c r="B6" s="5">
        <f>+B9+B7+B8</f>
        <v>11541525.490999999</v>
      </c>
      <c r="C6" s="5">
        <f>+C9+C7+C8</f>
        <v>200</v>
      </c>
      <c r="D6" s="5">
        <f t="shared" ref="D6:D28" si="0">+B6+C6</f>
        <v>11541725.490999999</v>
      </c>
      <c r="E6" s="5">
        <f>+E9+E7+E8</f>
        <v>0</v>
      </c>
      <c r="F6" s="5">
        <f t="shared" ref="F6:F12" si="1">+D6-E6</f>
        <v>11541725.490999999</v>
      </c>
      <c r="G6" s="5">
        <f>+G9+G7+G8</f>
        <v>6043299.1813329402</v>
      </c>
      <c r="H6" s="6">
        <f t="shared" ref="H6:H28" si="2">+G6/D6*100</f>
        <v>52.360448063379962</v>
      </c>
      <c r="I6" s="5">
        <f>+I9+I8+I7</f>
        <v>4691223.6854154505</v>
      </c>
      <c r="J6" s="7">
        <f t="shared" ref="J6:J19" si="3">+I6/D6*100</f>
        <v>40.645774230842441</v>
      </c>
    </row>
    <row r="7" spans="1:10" x14ac:dyDescent="0.25">
      <c r="A7" s="8" t="s">
        <v>14</v>
      </c>
      <c r="B7" s="109">
        <v>979961.37600000005</v>
      </c>
      <c r="C7" s="110">
        <v>0</v>
      </c>
      <c r="D7" s="109">
        <f t="shared" si="0"/>
        <v>979961.37600000005</v>
      </c>
      <c r="E7" s="111">
        <v>0</v>
      </c>
      <c r="F7" s="109">
        <f t="shared" si="1"/>
        <v>979961.37600000005</v>
      </c>
      <c r="G7" s="112">
        <v>600409.71334794001</v>
      </c>
      <c r="H7" s="113">
        <f t="shared" si="2"/>
        <v>61.268712017884674</v>
      </c>
      <c r="I7" s="109">
        <v>527527.15982645005</v>
      </c>
      <c r="J7" s="114">
        <f t="shared" si="3"/>
        <v>53.831423640358864</v>
      </c>
    </row>
    <row r="8" spans="1:10" x14ac:dyDescent="0.25">
      <c r="A8" s="8" t="s">
        <v>15</v>
      </c>
      <c r="B8" s="109">
        <v>577908.09900000005</v>
      </c>
      <c r="C8" s="110">
        <v>0</v>
      </c>
      <c r="D8" s="109">
        <f t="shared" si="0"/>
        <v>577908.09900000005</v>
      </c>
      <c r="E8" s="111">
        <v>0</v>
      </c>
      <c r="F8" s="109">
        <f t="shared" si="1"/>
        <v>577908.09900000005</v>
      </c>
      <c r="G8" s="112">
        <v>455295.347755</v>
      </c>
      <c r="H8" s="113">
        <f t="shared" si="2"/>
        <v>78.783347826900751</v>
      </c>
      <c r="I8" s="109">
        <v>455295.347755</v>
      </c>
      <c r="J8" s="114">
        <f t="shared" si="3"/>
        <v>78.783347826900751</v>
      </c>
    </row>
    <row r="9" spans="1:10" x14ac:dyDescent="0.25">
      <c r="A9" s="41" t="s">
        <v>16</v>
      </c>
      <c r="B9" s="12">
        <f>SUM(B10:B12)</f>
        <v>9983656.0159999989</v>
      </c>
      <c r="C9" s="85">
        <f>SUM(C10:C12)</f>
        <v>200</v>
      </c>
      <c r="D9" s="12">
        <f t="shared" si="0"/>
        <v>9983856.0159999989</v>
      </c>
      <c r="E9" s="86">
        <f>SUM(E10:E12)</f>
        <v>0</v>
      </c>
      <c r="F9" s="12">
        <f t="shared" si="1"/>
        <v>9983856.0159999989</v>
      </c>
      <c r="G9" s="87">
        <f>SUM(G10:G12)</f>
        <v>4987594.1202300005</v>
      </c>
      <c r="H9" s="88">
        <f t="shared" si="2"/>
        <v>49.956591042949199</v>
      </c>
      <c r="I9" s="12">
        <f>SUM(I10:I12)</f>
        <v>3708401.1778340004</v>
      </c>
      <c r="J9" s="14">
        <f t="shared" si="3"/>
        <v>37.143976955306293</v>
      </c>
    </row>
    <row r="10" spans="1:10" x14ac:dyDescent="0.25">
      <c r="A10" s="8" t="s">
        <v>17</v>
      </c>
      <c r="B10" s="109">
        <v>5099974.8619999997</v>
      </c>
      <c r="C10" s="110">
        <v>-27082.632272999999</v>
      </c>
      <c r="D10" s="109">
        <f>+B10+C10</f>
        <v>5072892.229727</v>
      </c>
      <c r="E10" s="111">
        <v>0</v>
      </c>
      <c r="F10" s="109">
        <f t="shared" si="1"/>
        <v>5072892.229727</v>
      </c>
      <c r="G10" s="112">
        <v>3773950.14115</v>
      </c>
      <c r="H10" s="113">
        <f t="shared" si="2"/>
        <v>74.394447393042626</v>
      </c>
      <c r="I10" s="109">
        <v>2496727.0260160002</v>
      </c>
      <c r="J10" s="114">
        <f t="shared" si="3"/>
        <v>49.217032669948182</v>
      </c>
    </row>
    <row r="11" spans="1:10" x14ac:dyDescent="0.25">
      <c r="A11" s="8" t="s">
        <v>18</v>
      </c>
      <c r="B11" s="109">
        <v>4767431.9079999998</v>
      </c>
      <c r="C11" s="110">
        <v>0</v>
      </c>
      <c r="D11" s="109">
        <f t="shared" si="0"/>
        <v>4767431.9079999998</v>
      </c>
      <c r="E11" s="111">
        <v>0</v>
      </c>
      <c r="F11" s="109">
        <f t="shared" si="1"/>
        <v>4767431.9079999998</v>
      </c>
      <c r="G11" s="112">
        <v>1176427.3056930001</v>
      </c>
      <c r="H11" s="113">
        <f t="shared" si="2"/>
        <v>24.676331584702734</v>
      </c>
      <c r="I11" s="109">
        <v>1176427.3056930001</v>
      </c>
      <c r="J11" s="114">
        <f t="shared" si="3"/>
        <v>24.676331584702734</v>
      </c>
    </row>
    <row r="12" spans="1:10" x14ac:dyDescent="0.25">
      <c r="A12" s="8" t="s">
        <v>19</v>
      </c>
      <c r="B12" s="109">
        <v>116249.246</v>
      </c>
      <c r="C12" s="110">
        <v>27282.632272999999</v>
      </c>
      <c r="D12" s="109">
        <f t="shared" si="0"/>
        <v>143531.87827300001</v>
      </c>
      <c r="E12" s="111">
        <v>0</v>
      </c>
      <c r="F12" s="109">
        <f t="shared" si="1"/>
        <v>143531.87827300001</v>
      </c>
      <c r="G12" s="112">
        <v>37216.673387000003</v>
      </c>
      <c r="H12" s="113">
        <f t="shared" si="2"/>
        <v>25.929203905639188</v>
      </c>
      <c r="I12" s="109">
        <v>35246.846124999996</v>
      </c>
      <c r="J12" s="114">
        <f t="shared" si="3"/>
        <v>24.556806856494912</v>
      </c>
    </row>
    <row r="13" spans="1:10" x14ac:dyDescent="0.25">
      <c r="A13" s="4" t="s">
        <v>20</v>
      </c>
      <c r="B13" s="81">
        <f>+B16+B15+B14</f>
        <v>5394551.1309999991</v>
      </c>
      <c r="C13" s="81">
        <f>+C16+C15+C14</f>
        <v>51932.67611600001</v>
      </c>
      <c r="D13" s="81">
        <f t="shared" si="0"/>
        <v>5446483.8071159991</v>
      </c>
      <c r="E13" s="81">
        <f>+E16+E15+E14</f>
        <v>0</v>
      </c>
      <c r="F13" s="81">
        <f>+D13-E13</f>
        <v>5446483.8071159991</v>
      </c>
      <c r="G13" s="81">
        <f>+G16+G15+G14</f>
        <v>3148380.9447858799</v>
      </c>
      <c r="H13" s="17">
        <f t="shared" si="2"/>
        <v>57.805752413555759</v>
      </c>
      <c r="I13" s="81">
        <f>+I16+I15+I14</f>
        <v>2191318.9397470001</v>
      </c>
      <c r="J13" s="82">
        <f t="shared" si="3"/>
        <v>40.233644629292286</v>
      </c>
    </row>
    <row r="14" spans="1:10" x14ac:dyDescent="0.25">
      <c r="A14" s="8" t="s">
        <v>14</v>
      </c>
      <c r="B14" s="109">
        <v>896039.38</v>
      </c>
      <c r="C14" s="110">
        <v>195.83745999999999</v>
      </c>
      <c r="D14" s="115">
        <f t="shared" si="0"/>
        <v>896235.21745999996</v>
      </c>
      <c r="E14" s="111">
        <v>0</v>
      </c>
      <c r="F14" s="109">
        <f t="shared" ref="F14:F28" si="4">+D14-E14</f>
        <v>896235.21745999996</v>
      </c>
      <c r="G14" s="112">
        <v>537802.69308600004</v>
      </c>
      <c r="H14" s="113">
        <f t="shared" si="2"/>
        <v>60.006869023756352</v>
      </c>
      <c r="I14" s="115">
        <v>499072.46613700001</v>
      </c>
      <c r="J14" s="114">
        <f t="shared" si="3"/>
        <v>55.685433512801474</v>
      </c>
    </row>
    <row r="15" spans="1:10" x14ac:dyDescent="0.25">
      <c r="A15" s="8" t="s">
        <v>15</v>
      </c>
      <c r="B15" s="109">
        <v>217711.85699999999</v>
      </c>
      <c r="C15" s="110">
        <v>0</v>
      </c>
      <c r="D15" s="109">
        <f t="shared" si="0"/>
        <v>217711.85699999999</v>
      </c>
      <c r="E15" s="111">
        <v>0</v>
      </c>
      <c r="F15" s="109">
        <f t="shared" si="4"/>
        <v>217711.85699999999</v>
      </c>
      <c r="G15" s="112">
        <v>64938.147912</v>
      </c>
      <c r="H15" s="113">
        <f t="shared" si="2"/>
        <v>29.827566034678583</v>
      </c>
      <c r="I15" s="109">
        <v>64938.147912</v>
      </c>
      <c r="J15" s="114">
        <f t="shared" si="3"/>
        <v>29.827566034678583</v>
      </c>
    </row>
    <row r="16" spans="1:10" x14ac:dyDescent="0.25">
      <c r="A16" s="41" t="s">
        <v>16</v>
      </c>
      <c r="B16" s="12">
        <f>SUM(B17:B19)</f>
        <v>4280799.8939999994</v>
      </c>
      <c r="C16" s="85">
        <f>SUM(C17:C19)</f>
        <v>51736.838656000007</v>
      </c>
      <c r="D16" s="12">
        <f t="shared" si="0"/>
        <v>4332536.7326559993</v>
      </c>
      <c r="E16" s="86">
        <f>SUM(E17:E19)</f>
        <v>0</v>
      </c>
      <c r="F16" s="12">
        <f t="shared" si="4"/>
        <v>4332536.7326559993</v>
      </c>
      <c r="G16" s="87">
        <f>SUM(G17:G19)</f>
        <v>2545640.1037878799</v>
      </c>
      <c r="H16" s="13">
        <f t="shared" si="2"/>
        <v>58.756342089390948</v>
      </c>
      <c r="I16" s="12">
        <f>SUM(I17:I19)</f>
        <v>1627308.3256980001</v>
      </c>
      <c r="J16" s="62">
        <f t="shared" si="3"/>
        <v>37.560173776077882</v>
      </c>
    </row>
    <row r="17" spans="1:10" x14ac:dyDescent="0.25">
      <c r="A17" s="8" t="s">
        <v>17</v>
      </c>
      <c r="B17" s="109">
        <v>4108138.321</v>
      </c>
      <c r="C17" s="110">
        <v>-25292.679563000002</v>
      </c>
      <c r="D17" s="109">
        <f t="shared" si="0"/>
        <v>4082845.6414370001</v>
      </c>
      <c r="E17" s="111">
        <v>0</v>
      </c>
      <c r="F17" s="109">
        <f t="shared" si="4"/>
        <v>4082845.6414370001</v>
      </c>
      <c r="G17" s="112">
        <v>2418264.36425988</v>
      </c>
      <c r="H17" s="116">
        <f t="shared" si="2"/>
        <v>59.229874862688824</v>
      </c>
      <c r="I17" s="109">
        <v>1507930.5608560001</v>
      </c>
      <c r="J17" s="114">
        <f t="shared" si="3"/>
        <v>36.933322816614449</v>
      </c>
    </row>
    <row r="18" spans="1:10" x14ac:dyDescent="0.25">
      <c r="A18" s="8" t="s">
        <v>18</v>
      </c>
      <c r="B18" s="109">
        <v>3008.7350000000001</v>
      </c>
      <c r="C18" s="110">
        <v>0</v>
      </c>
      <c r="D18" s="109">
        <f t="shared" si="0"/>
        <v>3008.7350000000001</v>
      </c>
      <c r="E18" s="111">
        <v>0</v>
      </c>
      <c r="F18" s="109">
        <f t="shared" si="4"/>
        <v>3008.7350000000001</v>
      </c>
      <c r="G18" s="112">
        <v>1793.3004599999999</v>
      </c>
      <c r="H18" s="116">
        <f t="shared" si="2"/>
        <v>59.603137531221584</v>
      </c>
      <c r="I18" s="109">
        <v>1793.3004599999999</v>
      </c>
      <c r="J18" s="114">
        <f t="shared" si="3"/>
        <v>59.603137531221584</v>
      </c>
    </row>
    <row r="19" spans="1:10" x14ac:dyDescent="0.25">
      <c r="A19" s="8" t="s">
        <v>19</v>
      </c>
      <c r="B19" s="109">
        <v>169652.83799999999</v>
      </c>
      <c r="C19" s="110">
        <v>77029.518219000005</v>
      </c>
      <c r="D19" s="117">
        <f t="shared" si="0"/>
        <v>246682.35621900001</v>
      </c>
      <c r="E19" s="111">
        <v>0</v>
      </c>
      <c r="F19" s="109">
        <f t="shared" si="4"/>
        <v>246682.35621900001</v>
      </c>
      <c r="G19" s="112">
        <v>125582.43906800001</v>
      </c>
      <c r="H19" s="116">
        <f t="shared" si="2"/>
        <v>50.908561517269703</v>
      </c>
      <c r="I19" s="117">
        <v>117584.46438200001</v>
      </c>
      <c r="J19" s="114">
        <f t="shared" si="3"/>
        <v>47.666345572607838</v>
      </c>
    </row>
    <row r="20" spans="1:10" x14ac:dyDescent="0.25">
      <c r="A20" s="91" t="s">
        <v>21</v>
      </c>
      <c r="B20" s="81">
        <f>+B21+B22</f>
        <v>107382.90300000001</v>
      </c>
      <c r="C20" s="81">
        <f>+C21+C22</f>
        <v>0</v>
      </c>
      <c r="D20" s="81">
        <f t="shared" si="0"/>
        <v>107382.90300000001</v>
      </c>
      <c r="E20" s="81">
        <f>+E21+E22</f>
        <v>0</v>
      </c>
      <c r="F20" s="81">
        <f t="shared" si="4"/>
        <v>107382.90300000001</v>
      </c>
      <c r="G20" s="81">
        <f>+G21+G22</f>
        <v>75215.498577000006</v>
      </c>
      <c r="H20" s="83">
        <f t="shared" si="2"/>
        <v>70.044203011535274</v>
      </c>
      <c r="I20" s="81">
        <f>+I21+I22</f>
        <v>63970.454981000003</v>
      </c>
      <c r="J20" s="90">
        <f>+I20/D20*100</f>
        <v>59.572290554484262</v>
      </c>
    </row>
    <row r="21" spans="1:10" x14ac:dyDescent="0.25">
      <c r="A21" s="8" t="s">
        <v>14</v>
      </c>
      <c r="B21" s="109">
        <f>100926.513+330.39</f>
        <v>101256.90300000001</v>
      </c>
      <c r="C21" s="109">
        <v>0</v>
      </c>
      <c r="D21" s="109">
        <f t="shared" si="0"/>
        <v>101256.90300000001</v>
      </c>
      <c r="E21" s="109">
        <v>0</v>
      </c>
      <c r="F21" s="109">
        <f t="shared" si="4"/>
        <v>101256.90300000001</v>
      </c>
      <c r="G21" s="109">
        <f>70924.485583+31.810394</f>
        <v>70956.295977000002</v>
      </c>
      <c r="H21" s="116">
        <f t="shared" si="2"/>
        <v>70.075514730092024</v>
      </c>
      <c r="I21" s="109">
        <f>63218.021748+17.247894</f>
        <v>63235.269641999999</v>
      </c>
      <c r="J21" s="114">
        <f t="shared" ref="J21:J29" si="5">+I21/D21*100</f>
        <v>62.450329576048745</v>
      </c>
    </row>
    <row r="22" spans="1:10" x14ac:dyDescent="0.25">
      <c r="A22" s="8" t="s">
        <v>16</v>
      </c>
      <c r="B22" s="12">
        <f>SUM(B23)</f>
        <v>6126</v>
      </c>
      <c r="C22" s="12">
        <f>SUM(C23)</f>
        <v>0</v>
      </c>
      <c r="D22" s="12">
        <f t="shared" si="0"/>
        <v>6126</v>
      </c>
      <c r="E22" s="12">
        <v>0</v>
      </c>
      <c r="F22" s="12">
        <f t="shared" si="4"/>
        <v>6126</v>
      </c>
      <c r="G22" s="12">
        <f>SUM(G23)</f>
        <v>4259.2025999999996</v>
      </c>
      <c r="H22" s="13">
        <f t="shared" si="2"/>
        <v>69.526650342801162</v>
      </c>
      <c r="I22" s="12">
        <f>SUM(I23)</f>
        <v>735.185339</v>
      </c>
      <c r="J22" s="62">
        <f t="shared" si="5"/>
        <v>12.001066585047338</v>
      </c>
    </row>
    <row r="23" spans="1:10" x14ac:dyDescent="0.25">
      <c r="A23" s="8" t="s">
        <v>17</v>
      </c>
      <c r="B23" s="109">
        <v>6126</v>
      </c>
      <c r="C23" s="109">
        <v>0</v>
      </c>
      <c r="D23" s="109">
        <f t="shared" si="0"/>
        <v>6126</v>
      </c>
      <c r="E23" s="109">
        <v>0</v>
      </c>
      <c r="F23" s="109">
        <f t="shared" si="4"/>
        <v>6126</v>
      </c>
      <c r="G23" s="109">
        <v>4259.2025999999996</v>
      </c>
      <c r="H23" s="116">
        <f t="shared" si="2"/>
        <v>69.526650342801162</v>
      </c>
      <c r="I23" s="109">
        <v>735.185339</v>
      </c>
      <c r="J23" s="114">
        <f t="shared" si="5"/>
        <v>12.001066585047338</v>
      </c>
    </row>
    <row r="24" spans="1:10" x14ac:dyDescent="0.25">
      <c r="A24" s="4" t="s">
        <v>22</v>
      </c>
      <c r="B24" s="81">
        <f>+B26+B25</f>
        <v>258821.57499999998</v>
      </c>
      <c r="C24" s="81">
        <f>+C26+C25</f>
        <v>18550.542247999998</v>
      </c>
      <c r="D24" s="81">
        <f t="shared" si="0"/>
        <v>277372.117248</v>
      </c>
      <c r="E24" s="81">
        <f>+E26+E25</f>
        <v>0</v>
      </c>
      <c r="F24" s="81">
        <f t="shared" si="4"/>
        <v>277372.117248</v>
      </c>
      <c r="G24" s="84">
        <f>+G26+G25</f>
        <v>135126.84890799999</v>
      </c>
      <c r="H24" s="83">
        <f t="shared" si="2"/>
        <v>48.716810560732135</v>
      </c>
      <c r="I24" s="81">
        <f>+I25+I26</f>
        <v>107866.95646100001</v>
      </c>
      <c r="J24" s="92">
        <f t="shared" si="5"/>
        <v>38.88889681169919</v>
      </c>
    </row>
    <row r="25" spans="1:10" x14ac:dyDescent="0.25">
      <c r="A25" s="8" t="s">
        <v>14</v>
      </c>
      <c r="B25" s="115">
        <v>213853.52</v>
      </c>
      <c r="C25" s="115">
        <v>5028.3527670000003</v>
      </c>
      <c r="D25" s="109">
        <f t="shared" si="0"/>
        <v>218881.87276699999</v>
      </c>
      <c r="E25" s="111">
        <v>0</v>
      </c>
      <c r="F25" s="109">
        <f t="shared" si="4"/>
        <v>218881.87276699999</v>
      </c>
      <c r="G25" s="111">
        <v>131235.09065299999</v>
      </c>
      <c r="H25" s="118">
        <f t="shared" si="2"/>
        <v>59.957039381100273</v>
      </c>
      <c r="I25" s="109">
        <v>105880.95389800001</v>
      </c>
      <c r="J25" s="114">
        <f t="shared" si="5"/>
        <v>48.373559929611162</v>
      </c>
    </row>
    <row r="26" spans="1:10" x14ac:dyDescent="0.25">
      <c r="A26" s="41" t="s">
        <v>16</v>
      </c>
      <c r="B26" s="12">
        <f>SUM(B27:B28)</f>
        <v>44968.055</v>
      </c>
      <c r="C26" s="12">
        <f>SUM(C27:C28)</f>
        <v>13522.189480999999</v>
      </c>
      <c r="D26" s="12">
        <f t="shared" si="0"/>
        <v>58490.244481000002</v>
      </c>
      <c r="E26" s="86">
        <f>SUM(E27:E28)</f>
        <v>0</v>
      </c>
      <c r="F26" s="12">
        <f t="shared" si="4"/>
        <v>58490.244481000002</v>
      </c>
      <c r="G26" s="86">
        <f>SUM(G27:G28)</f>
        <v>3891.7582550000002</v>
      </c>
      <c r="H26" s="89">
        <f t="shared" si="2"/>
        <v>6.6536877893615243</v>
      </c>
      <c r="I26" s="12">
        <f>SUM(I27:I28)</f>
        <v>1986.002563</v>
      </c>
      <c r="J26" s="62">
        <f t="shared" si="5"/>
        <v>3.3954424034680417</v>
      </c>
    </row>
    <row r="27" spans="1:10" x14ac:dyDescent="0.25">
      <c r="A27" s="8" t="s">
        <v>17</v>
      </c>
      <c r="B27" s="109">
        <v>44700</v>
      </c>
      <c r="C27" s="109">
        <v>13522.189480999999</v>
      </c>
      <c r="D27" s="109">
        <f t="shared" si="0"/>
        <v>58222.189481000001</v>
      </c>
      <c r="E27" s="111">
        <v>0</v>
      </c>
      <c r="F27" s="109">
        <f t="shared" si="4"/>
        <v>58222.189481000001</v>
      </c>
      <c r="G27" s="111">
        <v>3871.958255</v>
      </c>
      <c r="H27" s="118">
        <f t="shared" si="2"/>
        <v>6.6503137197606756</v>
      </c>
      <c r="I27" s="109">
        <v>1966.2025630000001</v>
      </c>
      <c r="J27" s="114">
        <f t="shared" si="5"/>
        <v>3.3770673698927842</v>
      </c>
    </row>
    <row r="28" spans="1:10" x14ac:dyDescent="0.25">
      <c r="A28" s="8" t="s">
        <v>18</v>
      </c>
      <c r="B28" s="117">
        <v>268.05500000000001</v>
      </c>
      <c r="C28" s="117">
        <v>0</v>
      </c>
      <c r="D28" s="109">
        <f t="shared" si="0"/>
        <v>268.05500000000001</v>
      </c>
      <c r="E28" s="111">
        <v>0</v>
      </c>
      <c r="F28" s="109">
        <f t="shared" si="4"/>
        <v>268.05500000000001</v>
      </c>
      <c r="G28" s="111">
        <v>19.8</v>
      </c>
      <c r="H28" s="119">
        <f t="shared" si="2"/>
        <v>7.3865438063084072</v>
      </c>
      <c r="I28" s="109">
        <v>19.8</v>
      </c>
      <c r="J28" s="114">
        <f t="shared" si="5"/>
        <v>7.3865438063084072</v>
      </c>
    </row>
    <row r="29" spans="1:10" x14ac:dyDescent="0.25">
      <c r="A29" s="15" t="s">
        <v>23</v>
      </c>
      <c r="B29" s="16">
        <f t="shared" ref="B29:G29" si="6">SUM(B6+B13+B20+B24)</f>
        <v>17302281.099999998</v>
      </c>
      <c r="C29" s="16">
        <f t="shared" si="6"/>
        <v>70683.218364</v>
      </c>
      <c r="D29" s="16">
        <f t="shared" si="6"/>
        <v>17372964.318363998</v>
      </c>
      <c r="E29" s="16">
        <f t="shared" si="6"/>
        <v>0</v>
      </c>
      <c r="F29" s="16">
        <f t="shared" si="6"/>
        <v>17372964.318363998</v>
      </c>
      <c r="G29" s="16">
        <f t="shared" si="6"/>
        <v>9402022.4736038204</v>
      </c>
      <c r="H29" s="17">
        <f>+G29/B29*100</f>
        <v>54.339785715328723</v>
      </c>
      <c r="I29" s="16">
        <f>SUM(I6+I13+I20+I24)</f>
        <v>7054380.036604451</v>
      </c>
      <c r="J29" s="92">
        <f t="shared" si="5"/>
        <v>40.605505815421822</v>
      </c>
    </row>
    <row r="30" spans="1:10" x14ac:dyDescent="0.25">
      <c r="A30" s="232" t="s">
        <v>132</v>
      </c>
      <c r="B30" s="232"/>
      <c r="C30" s="232"/>
      <c r="D30" s="232"/>
      <c r="E30" s="232"/>
      <c r="F30" s="232"/>
      <c r="G30" s="232"/>
      <c r="H30" s="232"/>
      <c r="I30" s="232"/>
      <c r="J30" s="232"/>
    </row>
    <row r="31" spans="1:10" s="1" customFormat="1" x14ac:dyDescent="0.25">
      <c r="A31" s="108"/>
      <c r="B31" s="47"/>
      <c r="C31" s="55"/>
      <c r="D31" s="64"/>
      <c r="E31" s="55"/>
      <c r="F31"/>
      <c r="G31" s="47"/>
      <c r="H31"/>
      <c r="I31" s="47"/>
      <c r="J31" s="64"/>
    </row>
    <row r="32" spans="1:10" x14ac:dyDescent="0.25">
      <c r="A32" s="104"/>
      <c r="B32" s="105"/>
      <c r="C32" s="105"/>
      <c r="D32" s="105"/>
      <c r="E32" s="63"/>
      <c r="F32" s="47"/>
      <c r="G32" s="106"/>
      <c r="H32" s="47"/>
      <c r="I32" s="106"/>
      <c r="J32" s="18"/>
    </row>
    <row r="33" spans="1:10" ht="11.25" customHeight="1" x14ac:dyDescent="0.25">
      <c r="A33" s="231" t="s">
        <v>24</v>
      </c>
      <c r="B33" s="231"/>
      <c r="C33" s="231"/>
      <c r="D33" s="231"/>
      <c r="E33" s="231"/>
      <c r="F33" s="231"/>
      <c r="G33" s="231"/>
      <c r="H33" s="231"/>
      <c r="I33" s="231"/>
      <c r="J33" s="231"/>
    </row>
    <row r="34" spans="1:10" ht="11.25" customHeight="1" x14ac:dyDescent="0.25">
      <c r="A34" s="231" t="s">
        <v>0</v>
      </c>
      <c r="B34" s="231"/>
      <c r="C34" s="231"/>
      <c r="D34" s="231"/>
      <c r="E34" s="231"/>
      <c r="F34" s="231"/>
      <c r="G34" s="231"/>
      <c r="H34" s="231"/>
      <c r="I34" s="231"/>
      <c r="J34" s="231"/>
    </row>
    <row r="35" spans="1:10" ht="11.25" customHeight="1" x14ac:dyDescent="0.25">
      <c r="A35" s="228" t="s">
        <v>113</v>
      </c>
      <c r="B35" s="228"/>
      <c r="C35" s="228"/>
      <c r="D35" s="228"/>
      <c r="E35" s="228"/>
      <c r="F35" s="228"/>
      <c r="G35" s="228"/>
      <c r="H35" s="228"/>
      <c r="I35" s="228"/>
      <c r="J35" s="228"/>
    </row>
    <row r="36" spans="1:10" x14ac:dyDescent="0.25">
      <c r="A36" s="227" t="s">
        <v>2</v>
      </c>
      <c r="B36" s="227"/>
      <c r="C36" s="227"/>
      <c r="D36" s="227"/>
      <c r="E36" s="227"/>
      <c r="F36" s="227"/>
      <c r="G36" s="227"/>
      <c r="H36" s="227"/>
      <c r="I36" s="227"/>
      <c r="J36" s="227"/>
    </row>
    <row r="37" spans="1:10" ht="30" customHeight="1" x14ac:dyDescent="0.25">
      <c r="A37" s="19" t="s">
        <v>4</v>
      </c>
      <c r="B37" s="20" t="s">
        <v>5</v>
      </c>
      <c r="C37" s="21" t="s">
        <v>6</v>
      </c>
      <c r="D37" s="22" t="s">
        <v>25</v>
      </c>
      <c r="E37" s="21" t="s">
        <v>8</v>
      </c>
      <c r="F37" s="20" t="s">
        <v>9</v>
      </c>
      <c r="G37" s="21" t="s">
        <v>10</v>
      </c>
      <c r="H37" s="22" t="s">
        <v>11</v>
      </c>
      <c r="I37" s="21" t="s">
        <v>12</v>
      </c>
      <c r="J37" s="22" t="s">
        <v>13</v>
      </c>
    </row>
    <row r="38" spans="1:10" x14ac:dyDescent="0.25">
      <c r="A38" s="8" t="s">
        <v>3</v>
      </c>
      <c r="B38" s="67">
        <f>+B10</f>
        <v>5099974.8619999997</v>
      </c>
      <c r="C38" s="68">
        <f>+C10</f>
        <v>-27082.632272999999</v>
      </c>
      <c r="D38" s="58">
        <f>+B38+C38</f>
        <v>5072892.229727</v>
      </c>
      <c r="E38" s="68">
        <v>0</v>
      </c>
      <c r="F38" s="67">
        <f>+D38-E38</f>
        <v>5072892.229727</v>
      </c>
      <c r="G38" s="68">
        <f>+G10</f>
        <v>3773950.14115</v>
      </c>
      <c r="H38" s="69">
        <f>+G38/D38*100</f>
        <v>74.394447393042626</v>
      </c>
      <c r="I38" s="68">
        <f>+I10</f>
        <v>2496727.0260160002</v>
      </c>
      <c r="J38" s="70">
        <f>+I38/D38*100</f>
        <v>49.217032669948182</v>
      </c>
    </row>
    <row r="39" spans="1:10" s="27" customFormat="1" ht="12.75" x14ac:dyDescent="0.25">
      <c r="A39" s="25" t="s">
        <v>20</v>
      </c>
      <c r="B39" s="73">
        <f>+B17</f>
        <v>4108138.321</v>
      </c>
      <c r="C39" s="74">
        <f>+C17</f>
        <v>-25292.679563000002</v>
      </c>
      <c r="D39" s="73">
        <f>+B39+C39</f>
        <v>4082845.6414370001</v>
      </c>
      <c r="E39" s="74">
        <v>0</v>
      </c>
      <c r="F39" s="73">
        <f>+D39-E39</f>
        <v>4082845.6414370001</v>
      </c>
      <c r="G39" s="74">
        <f>SUM(G17)</f>
        <v>2418264.36425988</v>
      </c>
      <c r="H39" s="75">
        <f>+G39/D39*100</f>
        <v>59.229874862688824</v>
      </c>
      <c r="I39" s="74">
        <f>SUM(I17)</f>
        <v>1507930.5608560001</v>
      </c>
      <c r="J39" s="76">
        <f>+I39/D39*100</f>
        <v>36.933322816614449</v>
      </c>
    </row>
    <row r="40" spans="1:10" x14ac:dyDescent="0.25">
      <c r="A40" s="8" t="s">
        <v>21</v>
      </c>
      <c r="B40" s="9">
        <f>+B23</f>
        <v>6126</v>
      </c>
      <c r="C40" s="10">
        <f>+C23</f>
        <v>0</v>
      </c>
      <c r="D40" s="9">
        <f>+B40+C40</f>
        <v>6126</v>
      </c>
      <c r="E40" s="10">
        <v>0</v>
      </c>
      <c r="F40" s="9">
        <f>+D40-E40</f>
        <v>6126</v>
      </c>
      <c r="G40" s="10">
        <f>+G23</f>
        <v>4259.2025999999996</v>
      </c>
      <c r="H40" s="23">
        <f>+G40/D40*100</f>
        <v>69.526650342801162</v>
      </c>
      <c r="I40" s="28">
        <f>SUM(I23)</f>
        <v>735.185339</v>
      </c>
      <c r="J40" s="24">
        <f>+I40/D40*100</f>
        <v>12.001066585047338</v>
      </c>
    </row>
    <row r="41" spans="1:10" x14ac:dyDescent="0.25">
      <c r="A41" s="8" t="s">
        <v>22</v>
      </c>
      <c r="B41" s="9">
        <f>+B27</f>
        <v>44700</v>
      </c>
      <c r="C41" s="10">
        <f>+C27</f>
        <v>13522.189480999999</v>
      </c>
      <c r="D41" s="9">
        <f>+B41+C41</f>
        <v>58222.189481000001</v>
      </c>
      <c r="E41" s="10">
        <v>0</v>
      </c>
      <c r="F41" s="11">
        <f>+D41-E41</f>
        <v>58222.189481000001</v>
      </c>
      <c r="G41" s="10">
        <f>SUM(G27)</f>
        <v>3871.958255</v>
      </c>
      <c r="H41" s="23">
        <f>+G41/D41*100</f>
        <v>6.6503137197606756</v>
      </c>
      <c r="I41" s="28">
        <f>SUM(I27)</f>
        <v>1966.2025630000001</v>
      </c>
      <c r="J41" s="24">
        <f>+I41/D41*100</f>
        <v>3.3770673698927842</v>
      </c>
    </row>
    <row r="42" spans="1:10" x14ac:dyDescent="0.25">
      <c r="A42" s="29" t="s">
        <v>23</v>
      </c>
      <c r="B42" s="30">
        <f>SUM(B38:B41)</f>
        <v>9258939.1830000002</v>
      </c>
      <c r="C42" s="31">
        <f>SUM(C38:C41)</f>
        <v>-38853.122355</v>
      </c>
      <c r="D42" s="32">
        <f>+B42+C42</f>
        <v>9220086.060645001</v>
      </c>
      <c r="E42" s="30">
        <f>SUM(E38:E41)</f>
        <v>0</v>
      </c>
      <c r="F42" s="30">
        <f>SUM(F38:F41)</f>
        <v>9220086.0606449991</v>
      </c>
      <c r="G42" s="31">
        <f>SUM(G38:G41)</f>
        <v>6200345.6662648804</v>
      </c>
      <c r="H42" s="33">
        <f>+G42/D42*100</f>
        <v>67.248240694090967</v>
      </c>
      <c r="I42" s="31">
        <f>SUM(I38:I41)</f>
        <v>4007358.9747740002</v>
      </c>
      <c r="J42" s="34">
        <f>+I42/D42*100</f>
        <v>43.463357591411253</v>
      </c>
    </row>
    <row r="43" spans="1:10" x14ac:dyDescent="0.25">
      <c r="A43" s="232" t="s">
        <v>132</v>
      </c>
      <c r="B43" s="232"/>
      <c r="C43" s="232"/>
      <c r="D43" s="232"/>
      <c r="E43" s="232"/>
      <c r="F43" s="232"/>
      <c r="G43" s="232"/>
      <c r="H43" s="232"/>
      <c r="I43" s="232"/>
      <c r="J43" s="232"/>
    </row>
    <row r="44" spans="1:10" x14ac:dyDescent="0.25">
      <c r="A44" s="220"/>
      <c r="B44" s="220"/>
      <c r="C44" s="220"/>
      <c r="D44" s="220"/>
      <c r="E44" s="220"/>
      <c r="F44" s="220"/>
      <c r="G44" s="220"/>
      <c r="H44" s="220"/>
      <c r="I44" s="220"/>
      <c r="J44" s="220"/>
    </row>
    <row r="45" spans="1:10" x14ac:dyDescent="0.25">
      <c r="A45" s="220"/>
      <c r="B45" s="220"/>
      <c r="C45" s="220"/>
      <c r="D45" s="220"/>
      <c r="E45" s="220"/>
      <c r="F45" s="220"/>
      <c r="G45" s="220"/>
      <c r="H45" s="220"/>
      <c r="I45" s="220"/>
      <c r="J45" s="220"/>
    </row>
    <row r="46" spans="1:10" x14ac:dyDescent="0.25">
      <c r="A46" s="220"/>
      <c r="B46" s="220"/>
      <c r="C46" s="220"/>
      <c r="D46" s="220"/>
      <c r="E46" s="220"/>
      <c r="F46" s="220"/>
      <c r="G46" s="220"/>
      <c r="H46" s="220"/>
      <c r="I46" s="220"/>
      <c r="J46" s="220"/>
    </row>
    <row r="47" spans="1:10" x14ac:dyDescent="0.25">
      <c r="A47" s="220"/>
      <c r="B47" s="220"/>
      <c r="C47" s="220"/>
      <c r="D47" s="220"/>
      <c r="E47" s="220"/>
      <c r="F47" s="220"/>
      <c r="G47" s="220"/>
      <c r="H47" s="220"/>
      <c r="I47" s="220"/>
      <c r="J47" s="220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1.25" customHeight="1" x14ac:dyDescent="0.25">
      <c r="A49" s="231" t="s">
        <v>108</v>
      </c>
      <c r="B49" s="231"/>
      <c r="C49" s="231"/>
      <c r="D49" s="231"/>
      <c r="E49" s="231"/>
      <c r="F49" s="231"/>
      <c r="G49" s="231"/>
      <c r="H49" s="231"/>
      <c r="I49" s="231"/>
      <c r="J49" s="231"/>
    </row>
    <row r="50" spans="1:10" ht="11.25" customHeight="1" x14ac:dyDescent="0.25">
      <c r="A50" s="231" t="s">
        <v>55</v>
      </c>
      <c r="B50" s="231"/>
      <c r="C50" s="231"/>
      <c r="D50" s="231"/>
      <c r="E50" s="231"/>
      <c r="F50" s="231"/>
      <c r="G50" s="231"/>
      <c r="H50" s="231"/>
      <c r="I50" s="231"/>
      <c r="J50" s="231"/>
    </row>
    <row r="51" spans="1:10" ht="11.25" customHeight="1" x14ac:dyDescent="0.25">
      <c r="A51" s="228" t="s">
        <v>113</v>
      </c>
      <c r="B51" s="228"/>
      <c r="C51" s="228"/>
      <c r="D51" s="228"/>
      <c r="E51" s="228"/>
      <c r="F51" s="228"/>
      <c r="G51" s="228"/>
      <c r="H51" s="228"/>
      <c r="I51" s="228"/>
      <c r="J51" s="228"/>
    </row>
    <row r="52" spans="1:10" x14ac:dyDescent="0.25">
      <c r="A52" s="227" t="s">
        <v>2</v>
      </c>
      <c r="B52" s="227"/>
      <c r="C52" s="227"/>
      <c r="D52" s="227"/>
      <c r="E52" s="227"/>
      <c r="F52" s="227"/>
      <c r="G52" s="227"/>
      <c r="H52" s="227"/>
      <c r="I52" s="227"/>
      <c r="J52" s="227"/>
    </row>
    <row r="53" spans="1:10" ht="27.75" customHeight="1" x14ac:dyDescent="0.25">
      <c r="A53" s="42" t="s">
        <v>54</v>
      </c>
      <c r="B53" s="42" t="s">
        <v>5</v>
      </c>
      <c r="C53" s="42" t="s">
        <v>6</v>
      </c>
      <c r="D53" s="42" t="s">
        <v>7</v>
      </c>
      <c r="E53" s="42" t="s">
        <v>8</v>
      </c>
      <c r="F53" s="22" t="s">
        <v>9</v>
      </c>
      <c r="G53" s="22" t="s">
        <v>10</v>
      </c>
      <c r="H53" s="22" t="s">
        <v>11</v>
      </c>
      <c r="I53" s="42" t="s">
        <v>12</v>
      </c>
      <c r="J53" s="22" t="s">
        <v>13</v>
      </c>
    </row>
    <row r="54" spans="1:10" x14ac:dyDescent="0.25">
      <c r="A54" s="93" t="s">
        <v>106</v>
      </c>
      <c r="B54" s="94">
        <f t="shared" ref="B54:G54" si="7">+B55+B56+B57+B58+B62</f>
        <v>2398011.84</v>
      </c>
      <c r="C54" s="94">
        <f t="shared" si="7"/>
        <v>151977.68796099996</v>
      </c>
      <c r="D54" s="94">
        <f t="shared" si="7"/>
        <v>2549989.5279609999</v>
      </c>
      <c r="E54" s="94">
        <f t="shared" si="7"/>
        <v>0</v>
      </c>
      <c r="F54" s="94">
        <f t="shared" si="7"/>
        <v>2549989.5279609999</v>
      </c>
      <c r="G54" s="94">
        <f t="shared" si="7"/>
        <v>1752507.982264</v>
      </c>
      <c r="H54" s="95">
        <f>+G54/D54*100</f>
        <v>68.726085462214627</v>
      </c>
      <c r="I54" s="94">
        <f>+I55+I56+I57+I58+I62</f>
        <v>1192565.0103559999</v>
      </c>
      <c r="J54" s="92">
        <f>+I54/D54*100</f>
        <v>46.76744736711089</v>
      </c>
    </row>
    <row r="55" spans="1:10" x14ac:dyDescent="0.25">
      <c r="A55" s="8" t="s">
        <v>14</v>
      </c>
      <c r="B55" s="73">
        <v>938702.82900000003</v>
      </c>
      <c r="C55" s="74">
        <v>26539.529607</v>
      </c>
      <c r="D55" s="73">
        <f>+B55+C55</f>
        <v>965242.35860699997</v>
      </c>
      <c r="E55" s="74">
        <v>0</v>
      </c>
      <c r="F55" s="73">
        <f>+D55+E55</f>
        <v>965242.35860699997</v>
      </c>
      <c r="G55" s="74">
        <v>704380.38636400003</v>
      </c>
      <c r="H55" s="69">
        <f>+G55/D55*100</f>
        <v>72.974458702841659</v>
      </c>
      <c r="I55" s="74">
        <v>591309.64367599995</v>
      </c>
      <c r="J55" s="70">
        <f>+I55/D55*100</f>
        <v>61.260225310600227</v>
      </c>
    </row>
    <row r="56" spans="1:10" x14ac:dyDescent="0.25">
      <c r="A56" s="8" t="s">
        <v>109</v>
      </c>
      <c r="B56" s="73">
        <v>349170.82199999999</v>
      </c>
      <c r="C56" s="74">
        <v>43842.097879000001</v>
      </c>
      <c r="D56" s="73">
        <f t="shared" ref="D56:D62" si="8">+B56+C56</f>
        <v>393012.91987899999</v>
      </c>
      <c r="E56" s="74">
        <v>0</v>
      </c>
      <c r="F56" s="73">
        <f t="shared" ref="F56:F62" si="9">+D56+E56</f>
        <v>393012.91987899999</v>
      </c>
      <c r="G56" s="74">
        <v>333011.22505299997</v>
      </c>
      <c r="H56" s="69">
        <f>+G56/D56*100</f>
        <v>84.732895080275426</v>
      </c>
      <c r="I56" s="74">
        <v>239344.969988</v>
      </c>
      <c r="J56" s="70">
        <f>+I56/D56*100</f>
        <v>60.900025897797207</v>
      </c>
    </row>
    <row r="57" spans="1:10" x14ac:dyDescent="0.25">
      <c r="A57" s="8" t="s">
        <v>15</v>
      </c>
      <c r="B57" s="73">
        <v>53482.394999999997</v>
      </c>
      <c r="C57" s="74">
        <v>4156.2794889999996</v>
      </c>
      <c r="D57" s="73">
        <f t="shared" si="8"/>
        <v>57638.674488999997</v>
      </c>
      <c r="E57" s="74">
        <v>0</v>
      </c>
      <c r="F57" s="73">
        <f t="shared" si="9"/>
        <v>57638.674488999997</v>
      </c>
      <c r="G57" s="74">
        <v>51445.776792999997</v>
      </c>
      <c r="H57" s="69">
        <f>+G57/D57*100</f>
        <v>89.255655597732598</v>
      </c>
      <c r="I57" s="74">
        <v>42560.813617</v>
      </c>
      <c r="J57" s="70">
        <f>+I57/D57*100</f>
        <v>73.840722387053646</v>
      </c>
    </row>
    <row r="58" spans="1:10" x14ac:dyDescent="0.25">
      <c r="A58" s="120" t="s">
        <v>16</v>
      </c>
      <c r="B58" s="97">
        <f>SUM(B59:B61)</f>
        <v>910660.49399999995</v>
      </c>
      <c r="C58" s="97">
        <f>SUM(C59:C61)</f>
        <v>123592.99882799998</v>
      </c>
      <c r="D58" s="97">
        <f t="shared" si="8"/>
        <v>1034253.4928279999</v>
      </c>
      <c r="E58" s="97">
        <f>+E59+E60+E61</f>
        <v>0</v>
      </c>
      <c r="F58" s="97">
        <f t="shared" si="9"/>
        <v>1034253.4928279999</v>
      </c>
      <c r="G58" s="97">
        <f>SUM(G59:G61)</f>
        <v>663670.59405399999</v>
      </c>
      <c r="H58" s="98">
        <f t="shared" ref="H58:H64" si="10">+G58/D58*100</f>
        <v>64.169045466725905</v>
      </c>
      <c r="I58" s="97">
        <f>SUM(I59:I61)</f>
        <v>319349.58307499997</v>
      </c>
      <c r="J58" s="99">
        <f t="shared" ref="J58:J64" si="11">+I58/D58*100</f>
        <v>30.877302836250507</v>
      </c>
    </row>
    <row r="59" spans="1:10" x14ac:dyDescent="0.25">
      <c r="A59" s="8" t="s">
        <v>17</v>
      </c>
      <c r="B59" s="73">
        <v>343788.90700000001</v>
      </c>
      <c r="C59" s="74">
        <v>97729.506999000005</v>
      </c>
      <c r="D59" s="73">
        <f t="shared" si="8"/>
        <v>441518.41399899998</v>
      </c>
      <c r="E59" s="74">
        <v>0</v>
      </c>
      <c r="F59" s="73">
        <f t="shared" si="9"/>
        <v>441518.41399899998</v>
      </c>
      <c r="G59" s="74">
        <v>213729.95800700001</v>
      </c>
      <c r="H59" s="69">
        <f t="shared" si="10"/>
        <v>48.407937524318996</v>
      </c>
      <c r="I59" s="74">
        <v>55746.943811999998</v>
      </c>
      <c r="J59" s="70">
        <f t="shared" si="11"/>
        <v>12.626187729539692</v>
      </c>
    </row>
    <row r="60" spans="1:10" x14ac:dyDescent="0.25">
      <c r="A60" s="8" t="s">
        <v>18</v>
      </c>
      <c r="B60" s="73">
        <v>113152.594</v>
      </c>
      <c r="C60" s="74">
        <v>159359.72836899999</v>
      </c>
      <c r="D60" s="73">
        <f t="shared" si="8"/>
        <v>272512.322369</v>
      </c>
      <c r="E60" s="74"/>
      <c r="F60" s="73">
        <f t="shared" si="9"/>
        <v>272512.322369</v>
      </c>
      <c r="G60" s="74">
        <v>130065.383539</v>
      </c>
      <c r="H60" s="69">
        <f t="shared" si="10"/>
        <v>47.728257719987695</v>
      </c>
      <c r="I60" s="74">
        <v>110451.001615</v>
      </c>
      <c r="J60" s="70">
        <f t="shared" si="11"/>
        <v>40.530644873167212</v>
      </c>
    </row>
    <row r="61" spans="1:10" x14ac:dyDescent="0.25">
      <c r="A61" s="8" t="s">
        <v>110</v>
      </c>
      <c r="B61" s="73">
        <v>453718.99300000002</v>
      </c>
      <c r="C61" s="73">
        <v>-133496.23654000001</v>
      </c>
      <c r="D61" s="73">
        <f t="shared" si="8"/>
        <v>320222.75646</v>
      </c>
      <c r="E61" s="74"/>
      <c r="F61" s="73">
        <f t="shared" si="9"/>
        <v>320222.75646</v>
      </c>
      <c r="G61" s="73">
        <v>319875.25250800001</v>
      </c>
      <c r="H61" s="69">
        <f t="shared" si="10"/>
        <v>99.891480556896838</v>
      </c>
      <c r="I61" s="74">
        <v>153151.637648</v>
      </c>
      <c r="J61" s="70">
        <f t="shared" si="11"/>
        <v>47.826594006329046</v>
      </c>
    </row>
    <row r="62" spans="1:10" x14ac:dyDescent="0.25">
      <c r="A62" s="121" t="s">
        <v>114</v>
      </c>
      <c r="B62" s="97">
        <v>145995.29999999999</v>
      </c>
      <c r="C62" s="97">
        <v>-46153.217841999998</v>
      </c>
      <c r="D62" s="97">
        <f t="shared" si="8"/>
        <v>99842.08215799999</v>
      </c>
      <c r="E62" s="122"/>
      <c r="F62" s="97">
        <f t="shared" si="9"/>
        <v>99842.08215799999</v>
      </c>
      <c r="G62" s="97">
        <v>0</v>
      </c>
      <c r="H62" s="98">
        <f t="shared" si="10"/>
        <v>0</v>
      </c>
      <c r="I62" s="122">
        <v>0</v>
      </c>
      <c r="J62" s="99">
        <f t="shared" si="11"/>
        <v>0</v>
      </c>
    </row>
    <row r="63" spans="1:10" x14ac:dyDescent="0.25">
      <c r="A63" s="93" t="s">
        <v>49</v>
      </c>
      <c r="B63" s="94">
        <f>+B64+B65+B66+B67+B70</f>
        <v>4347989.8259029994</v>
      </c>
      <c r="C63" s="94">
        <f>+C64+C65+C66+C67+C70</f>
        <v>187299.96026599995</v>
      </c>
      <c r="D63" s="125">
        <f t="shared" ref="D63:D70" si="12">+B63+C63</f>
        <v>4535289.786168999</v>
      </c>
      <c r="E63" s="94">
        <f>+E64+E65+E66+E67</f>
        <v>9207.2548790000001</v>
      </c>
      <c r="F63" s="125">
        <f>+D63-E63</f>
        <v>4526082.5312899994</v>
      </c>
      <c r="G63" s="94">
        <f>+G64+G65+G66+G67</f>
        <v>1979667.89915326</v>
      </c>
      <c r="H63" s="95">
        <f>+G63/D63*100</f>
        <v>43.650306650537182</v>
      </c>
      <c r="I63" s="94">
        <f>+I64+I65+I66+I67</f>
        <v>1226101.0664080002</v>
      </c>
      <c r="J63" s="92">
        <f>+I63/D63*100</f>
        <v>27.034679683471758</v>
      </c>
    </row>
    <row r="64" spans="1:10" x14ac:dyDescent="0.25">
      <c r="A64" s="8" t="s">
        <v>14</v>
      </c>
      <c r="B64" s="73">
        <v>76998.115000999998</v>
      </c>
      <c r="C64" s="74">
        <v>-6826.1511069999997</v>
      </c>
      <c r="D64" s="100">
        <f t="shared" si="12"/>
        <v>70171.963894</v>
      </c>
      <c r="E64" s="74">
        <v>3802.721423</v>
      </c>
      <c r="F64" s="100">
        <f>+D64-E64</f>
        <v>66369.242471000005</v>
      </c>
      <c r="G64" s="74">
        <v>50437.264291</v>
      </c>
      <c r="H64" s="69">
        <f t="shared" si="10"/>
        <v>71.87666055233862</v>
      </c>
      <c r="I64" s="74">
        <v>42045.685894000002</v>
      </c>
      <c r="J64" s="70">
        <f t="shared" si="11"/>
        <v>59.91806921281718</v>
      </c>
    </row>
    <row r="65" spans="1:10" x14ac:dyDescent="0.25">
      <c r="A65" s="8" t="s">
        <v>109</v>
      </c>
      <c r="B65" s="73">
        <v>0</v>
      </c>
      <c r="C65" s="74">
        <v>0</v>
      </c>
      <c r="D65" s="73">
        <f t="shared" si="12"/>
        <v>0</v>
      </c>
      <c r="E65" s="74">
        <v>0</v>
      </c>
      <c r="F65" s="73">
        <f>+D65-E65</f>
        <v>0</v>
      </c>
      <c r="G65" s="74">
        <v>0</v>
      </c>
      <c r="H65" s="126" t="s">
        <v>98</v>
      </c>
      <c r="I65" s="127">
        <v>0</v>
      </c>
      <c r="J65" s="128" t="s">
        <v>98</v>
      </c>
    </row>
    <row r="66" spans="1:10" x14ac:dyDescent="0.25">
      <c r="A66" s="8" t="s">
        <v>15</v>
      </c>
      <c r="B66" s="73">
        <v>0</v>
      </c>
      <c r="C66" s="74">
        <v>0</v>
      </c>
      <c r="D66" s="73">
        <f t="shared" si="12"/>
        <v>0</v>
      </c>
      <c r="E66" s="74">
        <v>0</v>
      </c>
      <c r="F66" s="73">
        <f>+D66-E66</f>
        <v>0</v>
      </c>
      <c r="G66" s="74">
        <v>0</v>
      </c>
      <c r="H66" s="126" t="s">
        <v>98</v>
      </c>
      <c r="I66" s="127">
        <v>0</v>
      </c>
      <c r="J66" s="128" t="s">
        <v>98</v>
      </c>
    </row>
    <row r="67" spans="1:10" x14ac:dyDescent="0.25">
      <c r="A67" s="120" t="s">
        <v>16</v>
      </c>
      <c r="B67" s="97">
        <f>SUM(B68:B69)</f>
        <v>4249361.545252</v>
      </c>
      <c r="C67" s="123">
        <f>SUM(C68:C69)</f>
        <v>173980.13441499998</v>
      </c>
      <c r="D67" s="97">
        <f t="shared" si="12"/>
        <v>4423341.6796669997</v>
      </c>
      <c r="E67" s="122">
        <f>SUM(E68:E69)</f>
        <v>5404.5334560000001</v>
      </c>
      <c r="F67" s="97">
        <f>SUM(F68:F69)</f>
        <v>4417937.1462110002</v>
      </c>
      <c r="G67" s="124">
        <f>SUM(G68:G69)</f>
        <v>1929230.63486226</v>
      </c>
      <c r="H67" s="98">
        <f>+G67/D67*100</f>
        <v>43.614777572586192</v>
      </c>
      <c r="I67" s="97">
        <f>SUM(I68:I69)</f>
        <v>1184055.3805140001</v>
      </c>
      <c r="J67" s="98">
        <f>+I67/F67*100</f>
        <v>26.801091580252411</v>
      </c>
    </row>
    <row r="68" spans="1:10" x14ac:dyDescent="0.25">
      <c r="A68" s="8" t="s">
        <v>17</v>
      </c>
      <c r="B68" s="73">
        <v>3763007.5846870001</v>
      </c>
      <c r="C68" s="74">
        <v>27894.867404000001</v>
      </c>
      <c r="D68" s="73">
        <f t="shared" si="12"/>
        <v>3790902.452091</v>
      </c>
      <c r="E68" s="74">
        <v>5404.5334560000001</v>
      </c>
      <c r="F68" s="73">
        <f>+D68-E68</f>
        <v>3785497.918635</v>
      </c>
      <c r="G68" s="74">
        <v>1296791.407289</v>
      </c>
      <c r="H68" s="69">
        <f>+G68/D68*100</f>
        <v>34.20798671761419</v>
      </c>
      <c r="I68" s="74">
        <v>739138.88943600003</v>
      </c>
      <c r="J68" s="69">
        <f>+I68/F68*100</f>
        <v>19.525539448784681</v>
      </c>
    </row>
    <row r="69" spans="1:10" x14ac:dyDescent="0.25">
      <c r="A69" s="8" t="s">
        <v>110</v>
      </c>
      <c r="B69" s="73">
        <v>486353.96056500002</v>
      </c>
      <c r="C69" s="74">
        <v>146085.26701099999</v>
      </c>
      <c r="D69" s="73">
        <f t="shared" si="12"/>
        <v>632439.22757600003</v>
      </c>
      <c r="E69" s="74">
        <v>0</v>
      </c>
      <c r="F69" s="73">
        <f>+D69-E69</f>
        <v>632439.22757600003</v>
      </c>
      <c r="G69" s="74">
        <v>632439.22757325997</v>
      </c>
      <c r="H69" s="69">
        <f>+G69/D69*100</f>
        <v>99.999999999566739</v>
      </c>
      <c r="I69" s="74">
        <v>444916.49107799999</v>
      </c>
      <c r="J69" s="69">
        <f>+I69/F69*100</f>
        <v>70.349287596101007</v>
      </c>
    </row>
    <row r="70" spans="1:10" x14ac:dyDescent="0.25">
      <c r="A70" s="121" t="s">
        <v>114</v>
      </c>
      <c r="B70" s="97">
        <v>21630.165649999999</v>
      </c>
      <c r="C70" s="122">
        <v>20145.976957999999</v>
      </c>
      <c r="D70" s="97">
        <f t="shared" si="12"/>
        <v>41776.142607999995</v>
      </c>
      <c r="E70" s="122">
        <v>0</v>
      </c>
      <c r="F70" s="97">
        <f>+D70-E70</f>
        <v>41776.142607999995</v>
      </c>
      <c r="G70" s="122">
        <v>0</v>
      </c>
      <c r="H70" s="98"/>
      <c r="I70" s="122">
        <v>0</v>
      </c>
      <c r="J70" s="98"/>
    </row>
    <row r="71" spans="1:10" x14ac:dyDescent="0.25">
      <c r="A71" s="93" t="s">
        <v>50</v>
      </c>
      <c r="B71" s="94">
        <f t="shared" ref="B71:G71" si="13">+B72+B73+B74+B75</f>
        <v>107871.84235299999</v>
      </c>
      <c r="C71" s="94">
        <f t="shared" si="13"/>
        <v>8522.295798000001</v>
      </c>
      <c r="D71" s="94">
        <f t="shared" si="13"/>
        <v>116394.13815099999</v>
      </c>
      <c r="E71" s="94">
        <f t="shared" si="13"/>
        <v>0</v>
      </c>
      <c r="F71" s="94">
        <f t="shared" si="13"/>
        <v>116394.13815099999</v>
      </c>
      <c r="G71" s="94">
        <f t="shared" si="13"/>
        <v>59207.494552999997</v>
      </c>
      <c r="H71" s="95">
        <f>+G71/D71*100</f>
        <v>50.868106842450402</v>
      </c>
      <c r="I71" s="94">
        <f>+I72+I73+I74+I75</f>
        <v>49969.227558000006</v>
      </c>
      <c r="J71" s="92">
        <f>+I71/D71*100</f>
        <v>42.931051642114589</v>
      </c>
    </row>
    <row r="72" spans="1:10" x14ac:dyDescent="0.25">
      <c r="A72" s="8" t="s">
        <v>14</v>
      </c>
      <c r="B72" s="73">
        <v>10424.196483</v>
      </c>
      <c r="C72" s="73">
        <v>401.72878800000001</v>
      </c>
      <c r="D72" s="73">
        <f t="shared" ref="D72:D81" si="14">+B72+C72</f>
        <v>10825.925271</v>
      </c>
      <c r="E72" s="73">
        <v>0</v>
      </c>
      <c r="F72" s="73">
        <f t="shared" ref="F72:F81" si="15">+D72-E72</f>
        <v>10825.925271</v>
      </c>
      <c r="G72" s="73">
        <v>6169.023287</v>
      </c>
      <c r="H72" s="69">
        <f>+G72/D72*100</f>
        <v>56.983797066522357</v>
      </c>
      <c r="I72" s="73">
        <v>4924.5850959999998</v>
      </c>
      <c r="J72" s="69">
        <f>+I72/F72*100</f>
        <v>45.488814791579578</v>
      </c>
    </row>
    <row r="73" spans="1:10" x14ac:dyDescent="0.25">
      <c r="A73" s="8" t="s">
        <v>109</v>
      </c>
      <c r="B73" s="73">
        <v>0</v>
      </c>
      <c r="C73" s="74">
        <v>0</v>
      </c>
      <c r="D73" s="73">
        <f t="shared" si="14"/>
        <v>0</v>
      </c>
      <c r="E73" s="74">
        <v>0</v>
      </c>
      <c r="F73" s="73">
        <f t="shared" si="15"/>
        <v>0</v>
      </c>
      <c r="G73" s="74">
        <v>0</v>
      </c>
      <c r="H73" s="126" t="s">
        <v>98</v>
      </c>
      <c r="I73" s="74">
        <v>0</v>
      </c>
      <c r="J73" s="126" t="s">
        <v>98</v>
      </c>
    </row>
    <row r="74" spans="1:10" x14ac:dyDescent="0.25">
      <c r="A74" s="8" t="s">
        <v>15</v>
      </c>
      <c r="B74" s="73">
        <v>0</v>
      </c>
      <c r="C74" s="74">
        <v>0</v>
      </c>
      <c r="D74" s="73">
        <f t="shared" si="14"/>
        <v>0</v>
      </c>
      <c r="E74" s="74">
        <v>0</v>
      </c>
      <c r="F74" s="73">
        <f t="shared" si="15"/>
        <v>0</v>
      </c>
      <c r="G74" s="74">
        <v>0</v>
      </c>
      <c r="H74" s="126" t="s">
        <v>98</v>
      </c>
      <c r="I74" s="74">
        <v>0</v>
      </c>
      <c r="J74" s="126" t="s">
        <v>98</v>
      </c>
    </row>
    <row r="75" spans="1:10" x14ac:dyDescent="0.25">
      <c r="A75" s="41" t="s">
        <v>16</v>
      </c>
      <c r="B75" s="73">
        <f>SUM(B76:B78)</f>
        <v>97447.645869999993</v>
      </c>
      <c r="C75" s="73">
        <f>SUM(C76:C78)</f>
        <v>8120.5670100000007</v>
      </c>
      <c r="D75" s="73">
        <f t="shared" si="14"/>
        <v>105568.21287999999</v>
      </c>
      <c r="E75" s="73">
        <f>SUM(E76:E78)</f>
        <v>0</v>
      </c>
      <c r="F75" s="73">
        <f t="shared" si="15"/>
        <v>105568.21287999999</v>
      </c>
      <c r="G75" s="73">
        <f>SUM(G76:G78)</f>
        <v>53038.471266</v>
      </c>
      <c r="H75" s="69">
        <f>+G75/D75*100</f>
        <v>50.240948311106813</v>
      </c>
      <c r="I75" s="73">
        <f>SUM(I76:I78)</f>
        <v>45044.642462000003</v>
      </c>
      <c r="J75" s="69">
        <f>+I75/F75*100</f>
        <v>42.668755331874863</v>
      </c>
    </row>
    <row r="76" spans="1:10" x14ac:dyDescent="0.25">
      <c r="A76" s="8" t="s">
        <v>17</v>
      </c>
      <c r="B76" s="73">
        <v>91976.528556999998</v>
      </c>
      <c r="C76" s="73">
        <v>3211.1831299999999</v>
      </c>
      <c r="D76" s="73">
        <f t="shared" si="14"/>
        <v>95187.711687000003</v>
      </c>
      <c r="E76" s="73">
        <v>0</v>
      </c>
      <c r="F76" s="73">
        <f t="shared" si="15"/>
        <v>95187.711687000003</v>
      </c>
      <c r="G76" s="73">
        <v>42925.291827000001</v>
      </c>
      <c r="H76" s="69">
        <f>+G76/D76*100</f>
        <v>45.095413122387733</v>
      </c>
      <c r="I76" s="73">
        <v>38015.930451</v>
      </c>
      <c r="J76" s="69">
        <f>+I76/F76*100</f>
        <v>39.937855188709108</v>
      </c>
    </row>
    <row r="77" spans="1:10" x14ac:dyDescent="0.25">
      <c r="A77" s="8" t="s">
        <v>18</v>
      </c>
      <c r="B77" s="73">
        <v>0</v>
      </c>
      <c r="C77" s="74">
        <v>0</v>
      </c>
      <c r="D77" s="73">
        <f t="shared" si="14"/>
        <v>0</v>
      </c>
      <c r="E77" s="74">
        <v>0</v>
      </c>
      <c r="F77" s="73">
        <f t="shared" si="15"/>
        <v>0</v>
      </c>
      <c r="G77" s="74">
        <v>0</v>
      </c>
      <c r="H77" s="69" t="s">
        <v>98</v>
      </c>
      <c r="I77" s="74">
        <v>0</v>
      </c>
      <c r="J77" s="70" t="s">
        <v>98</v>
      </c>
    </row>
    <row r="78" spans="1:10" x14ac:dyDescent="0.25">
      <c r="A78" s="8" t="s">
        <v>110</v>
      </c>
      <c r="B78" s="73">
        <v>5471.1173129999997</v>
      </c>
      <c r="C78" s="73">
        <v>4909.3838800000003</v>
      </c>
      <c r="D78" s="73">
        <f t="shared" si="14"/>
        <v>10380.501193</v>
      </c>
      <c r="E78" s="73">
        <v>0</v>
      </c>
      <c r="F78" s="73">
        <f t="shared" si="15"/>
        <v>10380.501193</v>
      </c>
      <c r="G78" s="73">
        <v>10113.179439</v>
      </c>
      <c r="H78" s="69">
        <f>+G78/D78*100</f>
        <v>97.424770258874716</v>
      </c>
      <c r="I78" s="73">
        <v>7028.7120109999996</v>
      </c>
      <c r="J78" s="69">
        <f>+I78/F78*100</f>
        <v>67.710719167777285</v>
      </c>
    </row>
    <row r="79" spans="1:10" x14ac:dyDescent="0.25">
      <c r="A79" s="93" t="s">
        <v>107</v>
      </c>
      <c r="B79" s="94">
        <f>SUM(B80:B83)</f>
        <v>153458.827219</v>
      </c>
      <c r="C79" s="94">
        <f>SUM(C80:C83)</f>
        <v>8889.8908680000004</v>
      </c>
      <c r="D79" s="94">
        <f t="shared" si="14"/>
        <v>162348.71808699999</v>
      </c>
      <c r="E79" s="94">
        <f>SUM(E80:E83)</f>
        <v>0</v>
      </c>
      <c r="F79" s="94">
        <f t="shared" si="15"/>
        <v>162348.71808699999</v>
      </c>
      <c r="G79" s="94">
        <f>SUM(G80:G83)</f>
        <v>150060.20951299998</v>
      </c>
      <c r="H79" s="95">
        <f>+G79/D79*100</f>
        <v>92.430794207186281</v>
      </c>
      <c r="I79" s="94">
        <f>SUM(I80:I83)</f>
        <v>105670.81082899999</v>
      </c>
      <c r="J79" s="92">
        <f>+I79/D79*100</f>
        <v>65.088786701951506</v>
      </c>
    </row>
    <row r="80" spans="1:10" x14ac:dyDescent="0.25">
      <c r="A80" s="8" t="s">
        <v>14</v>
      </c>
      <c r="B80" s="73">
        <v>13764.983120000001</v>
      </c>
      <c r="C80" s="73">
        <v>-712.88987799999995</v>
      </c>
      <c r="D80" s="73">
        <f t="shared" si="14"/>
        <v>13052.093242000001</v>
      </c>
      <c r="E80" s="73">
        <v>0</v>
      </c>
      <c r="F80" s="73">
        <f t="shared" si="15"/>
        <v>13052.093242000001</v>
      </c>
      <c r="G80" s="73">
        <v>12552.844051</v>
      </c>
      <c r="H80" s="69">
        <f>+G80/D80*100</f>
        <v>96.174949245738759</v>
      </c>
      <c r="I80" s="73">
        <v>11189.179765000001</v>
      </c>
      <c r="J80" s="69">
        <f>+I80/F80*100</f>
        <v>85.727090341299601</v>
      </c>
    </row>
    <row r="81" spans="1:10" x14ac:dyDescent="0.25">
      <c r="A81" s="8" t="s">
        <v>109</v>
      </c>
      <c r="B81" s="73">
        <v>139693.84409900001</v>
      </c>
      <c r="C81" s="73">
        <v>979.14241600000003</v>
      </c>
      <c r="D81" s="73">
        <f t="shared" si="14"/>
        <v>140672.986515</v>
      </c>
      <c r="E81" s="73">
        <v>0</v>
      </c>
      <c r="F81" s="73">
        <f t="shared" si="15"/>
        <v>140672.986515</v>
      </c>
      <c r="G81" s="73">
        <v>137507.36546199999</v>
      </c>
      <c r="H81" s="69">
        <f>+G81/D81*100</f>
        <v>97.749659596043017</v>
      </c>
      <c r="I81" s="73">
        <v>94481.631064000001</v>
      </c>
      <c r="J81" s="69">
        <f>+I81/F81*100</f>
        <v>67.164018767686713</v>
      </c>
    </row>
    <row r="82" spans="1:10" x14ac:dyDescent="0.25">
      <c r="A82" s="8" t="s">
        <v>15</v>
      </c>
      <c r="B82" s="73"/>
      <c r="C82" s="74"/>
      <c r="D82" s="73"/>
      <c r="E82" s="74"/>
      <c r="F82" s="73"/>
      <c r="G82" s="74"/>
      <c r="H82" s="69"/>
      <c r="I82" s="74"/>
      <c r="J82" s="70"/>
    </row>
    <row r="83" spans="1:10" x14ac:dyDescent="0.25">
      <c r="A83" s="121" t="s">
        <v>114</v>
      </c>
      <c r="B83" s="139">
        <v>0</v>
      </c>
      <c r="C83" s="140">
        <v>8623.6383299999998</v>
      </c>
      <c r="D83" s="97">
        <f>+B83+C83</f>
        <v>8623.6383299999998</v>
      </c>
      <c r="E83" s="140">
        <v>0</v>
      </c>
      <c r="F83" s="97">
        <f>+D83-E83</f>
        <v>8623.6383299999998</v>
      </c>
      <c r="G83" s="140">
        <v>0</v>
      </c>
      <c r="H83" s="98">
        <f>+G83/D83*100</f>
        <v>0</v>
      </c>
      <c r="I83" s="141">
        <v>0</v>
      </c>
      <c r="J83" s="98">
        <f>+I83/F83*100</f>
        <v>0</v>
      </c>
    </row>
    <row r="84" spans="1:10" x14ac:dyDescent="0.2">
      <c r="A84" s="96" t="s">
        <v>51</v>
      </c>
      <c r="B84" s="94">
        <f>+B85+B86+B87+B88+B92</f>
        <v>66226.849000000002</v>
      </c>
      <c r="C84" s="94">
        <f>+C85+C86+C87+C88+C92</f>
        <v>-1200.569</v>
      </c>
      <c r="D84" s="94">
        <f>+D85+D86+D87+D88+D92</f>
        <v>65026.28</v>
      </c>
      <c r="E84" s="94">
        <f>+E85+E86+E87+E88</f>
        <v>0</v>
      </c>
      <c r="F84" s="94">
        <f>+F85+F86+F87+F88+F92</f>
        <v>65026.28</v>
      </c>
      <c r="G84" s="94">
        <f>+G85+G86+G87+G88+G92</f>
        <v>38608.192847999999</v>
      </c>
      <c r="H84" s="131">
        <f>+G84/D84*100</f>
        <v>59.373214718726032</v>
      </c>
      <c r="I84" s="125">
        <f>+I85+I86+I87+I88+I92</f>
        <v>31192.772120000001</v>
      </c>
      <c r="J84" s="92">
        <f>+I84/D84*100</f>
        <v>47.969485752529593</v>
      </c>
    </row>
    <row r="85" spans="1:10" x14ac:dyDescent="0.25">
      <c r="A85" s="8" t="s">
        <v>14</v>
      </c>
      <c r="B85" s="73">
        <v>8457.8279999999995</v>
      </c>
      <c r="C85" s="73">
        <v>44.084159</v>
      </c>
      <c r="D85" s="73">
        <f>+B85+C85</f>
        <v>8501.9121589999995</v>
      </c>
      <c r="E85" s="73">
        <v>0</v>
      </c>
      <c r="F85" s="73">
        <f>+D85+E85</f>
        <v>8501.9121589999995</v>
      </c>
      <c r="G85" s="129">
        <v>5123.0577480000002</v>
      </c>
      <c r="H85" s="138">
        <f>+G85/D85*100</f>
        <v>60.257712055714507</v>
      </c>
      <c r="I85" s="100">
        <v>4721.7209940000002</v>
      </c>
      <c r="J85" s="134">
        <f>+I85/F85*100</f>
        <v>55.537165118809838</v>
      </c>
    </row>
    <row r="86" spans="1:10" x14ac:dyDescent="0.25">
      <c r="A86" s="8" t="s">
        <v>109</v>
      </c>
      <c r="B86" s="73">
        <v>47472.595999999998</v>
      </c>
      <c r="C86" s="73">
        <v>278.27752400000003</v>
      </c>
      <c r="D86" s="73">
        <f t="shared" ref="D86:D92" si="16">+B86+C86</f>
        <v>47750.873523999995</v>
      </c>
      <c r="E86" s="73">
        <v>0</v>
      </c>
      <c r="F86" s="73">
        <f t="shared" ref="F86:F92" si="17">+D86+E86</f>
        <v>47750.873523999995</v>
      </c>
      <c r="G86" s="129">
        <v>28482.990304999999</v>
      </c>
      <c r="H86" s="132">
        <f>+G86/D86*100</f>
        <v>59.64915027299805</v>
      </c>
      <c r="I86" s="73">
        <v>21587.790991000002</v>
      </c>
      <c r="J86" s="134">
        <f>+I86/F86*100</f>
        <v>45.209206445510979</v>
      </c>
    </row>
    <row r="87" spans="1:10" x14ac:dyDescent="0.25">
      <c r="A87" s="8" t="s">
        <v>15</v>
      </c>
      <c r="B87" s="73">
        <v>0</v>
      </c>
      <c r="C87" s="73">
        <v>0</v>
      </c>
      <c r="D87" s="73">
        <f t="shared" si="16"/>
        <v>0</v>
      </c>
      <c r="E87" s="73">
        <v>0</v>
      </c>
      <c r="F87" s="73">
        <f t="shared" si="17"/>
        <v>0</v>
      </c>
      <c r="G87" s="129">
        <v>0</v>
      </c>
      <c r="H87" s="144" t="s">
        <v>98</v>
      </c>
      <c r="I87" s="145">
        <v>0</v>
      </c>
      <c r="J87" s="146" t="s">
        <v>98</v>
      </c>
    </row>
    <row r="88" spans="1:10" x14ac:dyDescent="0.25">
      <c r="A88" s="120" t="s">
        <v>16</v>
      </c>
      <c r="B88" s="97">
        <f>SUM(B89:B91)</f>
        <v>7179.7120000000004</v>
      </c>
      <c r="C88" s="97">
        <f>SUM(C89:C91)</f>
        <v>39.694209000000001</v>
      </c>
      <c r="D88" s="97">
        <f t="shared" si="16"/>
        <v>7219.4062090000007</v>
      </c>
      <c r="E88" s="97">
        <f>SUM(E89:E91)</f>
        <v>0</v>
      </c>
      <c r="F88" s="97">
        <f t="shared" si="17"/>
        <v>7219.4062090000007</v>
      </c>
      <c r="G88" s="123">
        <f>SUM(G89:G91)</f>
        <v>5002.1447950000002</v>
      </c>
      <c r="H88" s="123">
        <f t="shared" ref="H88:H96" si="18">+G88/D88*100</f>
        <v>69.287482241463664</v>
      </c>
      <c r="I88" s="97">
        <f>SUM(I89:I91)</f>
        <v>4883.2601349999995</v>
      </c>
      <c r="J88" s="135">
        <f>+I88/F88*100</f>
        <v>67.640744870573045</v>
      </c>
    </row>
    <row r="89" spans="1:10" x14ac:dyDescent="0.25">
      <c r="A89" s="8" t="s">
        <v>17</v>
      </c>
      <c r="B89" s="73">
        <v>382.13</v>
      </c>
      <c r="C89" s="73">
        <v>0</v>
      </c>
      <c r="D89" s="73">
        <f t="shared" si="16"/>
        <v>382.13</v>
      </c>
      <c r="E89" s="73">
        <v>0</v>
      </c>
      <c r="F89" s="73">
        <f t="shared" si="17"/>
        <v>382.13</v>
      </c>
      <c r="G89" s="129">
        <v>183.86212699999999</v>
      </c>
      <c r="H89" s="132">
        <f t="shared" si="18"/>
        <v>48.115072619265689</v>
      </c>
      <c r="I89" s="73">
        <v>153.32166000000001</v>
      </c>
      <c r="J89" s="134">
        <f>+I89/F89*100</f>
        <v>40.122905817391988</v>
      </c>
    </row>
    <row r="90" spans="1:10" x14ac:dyDescent="0.25">
      <c r="A90" s="8" t="s">
        <v>18</v>
      </c>
      <c r="B90" s="73">
        <v>6563.5820000000003</v>
      </c>
      <c r="C90" s="73">
        <v>0</v>
      </c>
      <c r="D90" s="73">
        <f t="shared" si="16"/>
        <v>6563.5820000000003</v>
      </c>
      <c r="E90" s="73">
        <v>0</v>
      </c>
      <c r="F90" s="73">
        <f t="shared" si="17"/>
        <v>6563.5820000000003</v>
      </c>
      <c r="G90" s="129">
        <v>4544.5884589999996</v>
      </c>
      <c r="H90" s="133">
        <f t="shared" si="18"/>
        <v>69.239455818484473</v>
      </c>
      <c r="I90" s="73">
        <v>4544.5884589999996</v>
      </c>
      <c r="J90" s="134">
        <f>+I90/F90*100</f>
        <v>69.239455818484473</v>
      </c>
    </row>
    <row r="91" spans="1:10" x14ac:dyDescent="0.25">
      <c r="A91" s="8" t="s">
        <v>110</v>
      </c>
      <c r="B91" s="73">
        <v>234</v>
      </c>
      <c r="C91" s="73">
        <v>39.694209000000001</v>
      </c>
      <c r="D91" s="73">
        <f t="shared" si="16"/>
        <v>273.694209</v>
      </c>
      <c r="E91" s="73">
        <v>0</v>
      </c>
      <c r="F91" s="73">
        <f t="shared" si="17"/>
        <v>273.694209</v>
      </c>
      <c r="G91" s="129">
        <v>273.694209</v>
      </c>
      <c r="H91" s="129">
        <f t="shared" si="18"/>
        <v>100</v>
      </c>
      <c r="I91" s="73">
        <v>185.35001600000001</v>
      </c>
      <c r="J91" s="134">
        <f>+I91/F91*100</f>
        <v>67.72157024338064</v>
      </c>
    </row>
    <row r="92" spans="1:10" x14ac:dyDescent="0.25">
      <c r="A92" s="121" t="s">
        <v>114</v>
      </c>
      <c r="B92" s="97">
        <v>3116.7130000000002</v>
      </c>
      <c r="C92" s="97">
        <v>-1562.624892</v>
      </c>
      <c r="D92" s="97">
        <f t="shared" si="16"/>
        <v>1554.0881080000001</v>
      </c>
      <c r="E92" s="97">
        <v>0</v>
      </c>
      <c r="F92" s="97">
        <f t="shared" si="17"/>
        <v>1554.0881080000001</v>
      </c>
      <c r="G92" s="123">
        <v>0</v>
      </c>
      <c r="H92" s="142">
        <f t="shared" si="18"/>
        <v>0</v>
      </c>
      <c r="I92" s="143">
        <v>0</v>
      </c>
      <c r="J92" s="135">
        <f>+I92/F92*100</f>
        <v>0</v>
      </c>
    </row>
    <row r="93" spans="1:10" x14ac:dyDescent="0.25">
      <c r="A93" s="93" t="s">
        <v>52</v>
      </c>
      <c r="B93" s="94">
        <f>+B94+B95</f>
        <v>205532.54450399999</v>
      </c>
      <c r="C93" s="94">
        <f>+C94+C95</f>
        <v>31921.220662</v>
      </c>
      <c r="D93" s="125">
        <f t="shared" ref="D93:D98" si="19">+B93+C93</f>
        <v>237453.765166</v>
      </c>
      <c r="E93" s="125">
        <f>+E94</f>
        <v>0</v>
      </c>
      <c r="F93" s="125">
        <f t="shared" ref="F93:F98" si="20">+D93+E93</f>
        <v>237453.765166</v>
      </c>
      <c r="G93" s="94">
        <f>+G94+G95</f>
        <v>72668.84151056</v>
      </c>
      <c r="H93" s="136">
        <f t="shared" si="18"/>
        <v>30.60336460016055</v>
      </c>
      <c r="I93" s="137">
        <f>+I94+I95</f>
        <v>55949.600504069997</v>
      </c>
      <c r="J93" s="92">
        <f>+I93/D93*100</f>
        <v>23.562313473933148</v>
      </c>
    </row>
    <row r="94" spans="1:10" x14ac:dyDescent="0.25">
      <c r="A94" s="8" t="s">
        <v>14</v>
      </c>
      <c r="B94" s="73">
        <v>11273.502438</v>
      </c>
      <c r="C94" s="129">
        <v>0</v>
      </c>
      <c r="D94" s="100">
        <f t="shared" si="19"/>
        <v>11273.502438</v>
      </c>
      <c r="E94" s="100">
        <v>0</v>
      </c>
      <c r="F94" s="100">
        <f t="shared" si="20"/>
        <v>11273.502438</v>
      </c>
      <c r="G94" s="130">
        <v>7042.2266144900004</v>
      </c>
      <c r="H94" s="69">
        <f t="shared" si="18"/>
        <v>62.467069601657379</v>
      </c>
      <c r="I94" s="73">
        <v>5670.4111499999999</v>
      </c>
      <c r="J94" s="69">
        <f>+I94/F94*100</f>
        <v>50.298575630644663</v>
      </c>
    </row>
    <row r="95" spans="1:10" x14ac:dyDescent="0.25">
      <c r="A95" s="120" t="s">
        <v>16</v>
      </c>
      <c r="B95" s="97">
        <f>SUM(B96:B98)</f>
        <v>194259.04206599999</v>
      </c>
      <c r="C95" s="97">
        <f>SUM(C96:C98)</f>
        <v>31921.220662</v>
      </c>
      <c r="D95" s="97">
        <f t="shared" si="19"/>
        <v>226180.262728</v>
      </c>
      <c r="E95" s="97">
        <f>SUM(E96:E98)</f>
        <v>0</v>
      </c>
      <c r="F95" s="97">
        <f t="shared" si="20"/>
        <v>226180.262728</v>
      </c>
      <c r="G95" s="124">
        <f>SUM(G96:G98)</f>
        <v>65626.614896069994</v>
      </c>
      <c r="H95" s="98">
        <f t="shared" si="18"/>
        <v>29.015182007720668</v>
      </c>
      <c r="I95" s="97">
        <f>SUM(I96:I98)</f>
        <v>50279.189354069997</v>
      </c>
      <c r="J95" s="98">
        <f>+I95/F95*100</f>
        <v>22.22969800620259</v>
      </c>
    </row>
    <row r="96" spans="1:10" x14ac:dyDescent="0.25">
      <c r="A96" s="8" t="s">
        <v>17</v>
      </c>
      <c r="B96" s="73">
        <v>186829.505451</v>
      </c>
      <c r="C96" s="129">
        <v>33514.629022000001</v>
      </c>
      <c r="D96" s="97">
        <f t="shared" si="19"/>
        <v>220344.13447300001</v>
      </c>
      <c r="E96" s="73">
        <v>0</v>
      </c>
      <c r="F96" s="97">
        <f t="shared" si="20"/>
        <v>220344.13447300001</v>
      </c>
      <c r="G96" s="130">
        <v>59790.486641069998</v>
      </c>
      <c r="H96" s="69">
        <f t="shared" si="18"/>
        <v>27.135047993935352</v>
      </c>
      <c r="I96" s="73">
        <v>47985.69041707</v>
      </c>
      <c r="J96" s="69">
        <f>+I96/F96*100</f>
        <v>21.777611885080585</v>
      </c>
    </row>
    <row r="97" spans="1:10" x14ac:dyDescent="0.25">
      <c r="A97" s="8" t="s">
        <v>18</v>
      </c>
      <c r="B97" s="73">
        <v>0</v>
      </c>
      <c r="C97" s="129">
        <v>0</v>
      </c>
      <c r="D97" s="97">
        <f t="shared" si="19"/>
        <v>0</v>
      </c>
      <c r="E97" s="73">
        <v>0</v>
      </c>
      <c r="F97" s="97">
        <f t="shared" si="20"/>
        <v>0</v>
      </c>
      <c r="G97" s="130">
        <v>0</v>
      </c>
      <c r="H97" s="147" t="s">
        <v>98</v>
      </c>
      <c r="I97" s="145">
        <v>0</v>
      </c>
      <c r="J97" s="128" t="s">
        <v>98</v>
      </c>
    </row>
    <row r="98" spans="1:10" x14ac:dyDescent="0.25">
      <c r="A98" s="8" t="s">
        <v>110</v>
      </c>
      <c r="B98" s="73">
        <v>7429.536615</v>
      </c>
      <c r="C98" s="129">
        <v>-1593.4083599999999</v>
      </c>
      <c r="D98" s="97">
        <f t="shared" si="19"/>
        <v>5836.1282549999996</v>
      </c>
      <c r="E98" s="73"/>
      <c r="F98" s="97">
        <f t="shared" si="20"/>
        <v>5836.1282549999996</v>
      </c>
      <c r="G98" s="130">
        <v>5836.1282549999996</v>
      </c>
      <c r="H98" s="69">
        <f t="shared" ref="H98:H103" si="21">+G98/D98*100</f>
        <v>100</v>
      </c>
      <c r="I98" s="73">
        <v>2293.4989369999998</v>
      </c>
      <c r="J98" s="69">
        <f>+I98/F98*100</f>
        <v>39.29829566434023</v>
      </c>
    </row>
    <row r="99" spans="1:10" x14ac:dyDescent="0.25">
      <c r="A99" s="93" t="s">
        <v>111</v>
      </c>
      <c r="B99" s="94">
        <f t="shared" ref="B99:G99" si="22">+B100+B101+B102+B106</f>
        <v>35791.411999999997</v>
      </c>
      <c r="C99" s="94">
        <f t="shared" si="22"/>
        <v>8988.6778390000018</v>
      </c>
      <c r="D99" s="94">
        <f t="shared" si="22"/>
        <v>44780.089838999993</v>
      </c>
      <c r="E99" s="94">
        <f t="shared" si="22"/>
        <v>0</v>
      </c>
      <c r="F99" s="94">
        <f t="shared" si="22"/>
        <v>44780.089838999993</v>
      </c>
      <c r="G99" s="94">
        <f t="shared" si="22"/>
        <v>27204.126240000001</v>
      </c>
      <c r="H99" s="95">
        <f t="shared" si="21"/>
        <v>60.750495003043326</v>
      </c>
      <c r="I99" s="94">
        <f>+I100+I101+I102+I106</f>
        <v>19615.164747999999</v>
      </c>
      <c r="J99" s="92">
        <f>+I99/D99*100</f>
        <v>43.803317095886456</v>
      </c>
    </row>
    <row r="100" spans="1:10" x14ac:dyDescent="0.25">
      <c r="A100" s="8" t="s">
        <v>14</v>
      </c>
      <c r="B100" s="73">
        <v>7504</v>
      </c>
      <c r="C100" s="129">
        <v>1042.1783499999999</v>
      </c>
      <c r="D100" s="100">
        <f t="shared" ref="D100:D106" si="23">+B100+C100</f>
        <v>8546.1783500000001</v>
      </c>
      <c r="E100" s="100">
        <v>0</v>
      </c>
      <c r="F100" s="100">
        <f t="shared" ref="F100:F106" si="24">+D100+E100</f>
        <v>8546.1783500000001</v>
      </c>
      <c r="G100" s="130">
        <v>6256.6015020000004</v>
      </c>
      <c r="H100" s="69">
        <f t="shared" si="21"/>
        <v>73.20934862072005</v>
      </c>
      <c r="I100" s="73">
        <v>4974.1877180000001</v>
      </c>
      <c r="J100" s="69">
        <f>+I100/F100*100</f>
        <v>58.203649798626081</v>
      </c>
    </row>
    <row r="101" spans="1:10" x14ac:dyDescent="0.25">
      <c r="A101" s="8" t="s">
        <v>109</v>
      </c>
      <c r="B101" s="73">
        <v>18090.655999999999</v>
      </c>
      <c r="C101" s="73">
        <v>-1454.183675</v>
      </c>
      <c r="D101" s="73">
        <f>+B101+C101</f>
        <v>16636.472324999999</v>
      </c>
      <c r="E101" s="73">
        <v>0</v>
      </c>
      <c r="F101" s="73">
        <f>+D101-E101</f>
        <v>16636.472324999999</v>
      </c>
      <c r="G101" s="73">
        <v>16247.336022</v>
      </c>
      <c r="H101" s="69">
        <f t="shared" si="21"/>
        <v>97.660944607738529</v>
      </c>
      <c r="I101" s="73">
        <v>11358.577517</v>
      </c>
      <c r="J101" s="69">
        <f>+I101/F101*100</f>
        <v>68.275156506173545</v>
      </c>
    </row>
    <row r="102" spans="1:10" x14ac:dyDescent="0.25">
      <c r="A102" s="120" t="s">
        <v>16</v>
      </c>
      <c r="B102" s="97">
        <f>SUM(B103:B105)</f>
        <v>10196.755999999999</v>
      </c>
      <c r="C102" s="97">
        <f>SUM(C103:C105)</f>
        <v>8703.739504000001</v>
      </c>
      <c r="D102" s="97">
        <f t="shared" si="23"/>
        <v>18900.495503999999</v>
      </c>
      <c r="E102" s="97">
        <f>SUM(E103:E105)</f>
        <v>0</v>
      </c>
      <c r="F102" s="97">
        <f t="shared" si="24"/>
        <v>18900.495503999999</v>
      </c>
      <c r="G102" s="124">
        <f>SUM(G103:G105)</f>
        <v>4700.1887159999997</v>
      </c>
      <c r="H102" s="98">
        <f t="shared" si="21"/>
        <v>24.868071395299012</v>
      </c>
      <c r="I102" s="97">
        <f>SUM(I103:I105)</f>
        <v>3282.3995129999998</v>
      </c>
      <c r="J102" s="98">
        <f>+I102/F102*100</f>
        <v>17.366737884228119</v>
      </c>
    </row>
    <row r="103" spans="1:10" x14ac:dyDescent="0.25">
      <c r="A103" s="8" t="s">
        <v>17</v>
      </c>
      <c r="B103" s="73">
        <v>10096.755999999999</v>
      </c>
      <c r="C103" s="129">
        <v>7839.3276850000002</v>
      </c>
      <c r="D103" s="97">
        <f t="shared" si="23"/>
        <v>17936.083684999998</v>
      </c>
      <c r="E103" s="73">
        <v>0</v>
      </c>
      <c r="F103" s="97">
        <f t="shared" si="24"/>
        <v>17936.083684999998</v>
      </c>
      <c r="G103" s="130">
        <v>3742.0314389999999</v>
      </c>
      <c r="H103" s="69">
        <f t="shared" si="21"/>
        <v>20.863146630663149</v>
      </c>
      <c r="I103" s="73">
        <v>2354.8517179999999</v>
      </c>
      <c r="J103" s="69">
        <f>+I103/F103*100</f>
        <v>13.129129855528996</v>
      </c>
    </row>
    <row r="104" spans="1:10" x14ac:dyDescent="0.25">
      <c r="A104" s="8" t="s">
        <v>18</v>
      </c>
      <c r="B104" s="73">
        <v>0</v>
      </c>
      <c r="C104" s="129">
        <v>0</v>
      </c>
      <c r="D104" s="97">
        <f t="shared" si="23"/>
        <v>0</v>
      </c>
      <c r="E104" s="73">
        <v>0</v>
      </c>
      <c r="F104" s="97">
        <f t="shared" si="24"/>
        <v>0</v>
      </c>
      <c r="G104" s="130">
        <v>0</v>
      </c>
      <c r="H104" s="147" t="s">
        <v>98</v>
      </c>
      <c r="I104" s="145">
        <v>0</v>
      </c>
      <c r="J104" s="128" t="s">
        <v>98</v>
      </c>
    </row>
    <row r="105" spans="1:10" x14ac:dyDescent="0.25">
      <c r="A105" s="8" t="s">
        <v>110</v>
      </c>
      <c r="B105" s="73">
        <v>100</v>
      </c>
      <c r="C105" s="129">
        <v>864.41181900000004</v>
      </c>
      <c r="D105" s="97">
        <f t="shared" si="23"/>
        <v>964.41181900000004</v>
      </c>
      <c r="E105" s="73"/>
      <c r="F105" s="97">
        <f t="shared" si="24"/>
        <v>964.41181900000004</v>
      </c>
      <c r="G105" s="130">
        <v>958.15727700000002</v>
      </c>
      <c r="H105" s="69">
        <f>+G105/D105*100</f>
        <v>99.351465641878448</v>
      </c>
      <c r="I105" s="73">
        <v>927.54779499999995</v>
      </c>
      <c r="J105" s="69">
        <f>+I105/F105*100</f>
        <v>96.177564057829116</v>
      </c>
    </row>
    <row r="106" spans="1:10" x14ac:dyDescent="0.25">
      <c r="A106" s="121" t="s">
        <v>114</v>
      </c>
      <c r="B106" s="97">
        <v>0</v>
      </c>
      <c r="C106" s="97">
        <v>696.94366000000002</v>
      </c>
      <c r="D106" s="97">
        <f t="shared" si="23"/>
        <v>696.94366000000002</v>
      </c>
      <c r="E106" s="97">
        <v>0</v>
      </c>
      <c r="F106" s="97">
        <f t="shared" si="24"/>
        <v>696.94366000000002</v>
      </c>
      <c r="G106" s="123">
        <v>0</v>
      </c>
      <c r="H106" s="123">
        <f>+G106/D106*100</f>
        <v>0</v>
      </c>
      <c r="I106" s="97">
        <v>0</v>
      </c>
      <c r="J106" s="135">
        <f>+I106/F106*100</f>
        <v>0</v>
      </c>
    </row>
    <row r="107" spans="1:10" x14ac:dyDescent="0.25">
      <c r="A107" s="148" t="s">
        <v>131</v>
      </c>
      <c r="B107" s="16">
        <f t="shared" ref="B107:G107" si="25">+B54+B63+B71+B79+B84+B93+B99</f>
        <v>7314883.1409789994</v>
      </c>
      <c r="C107" s="16">
        <f t="shared" si="25"/>
        <v>396399.1643939999</v>
      </c>
      <c r="D107" s="16">
        <f t="shared" si="25"/>
        <v>7711282.305373</v>
      </c>
      <c r="E107" s="16">
        <f t="shared" si="25"/>
        <v>9207.2548790000001</v>
      </c>
      <c r="F107" s="16">
        <f t="shared" si="25"/>
        <v>7702075.0504940003</v>
      </c>
      <c r="G107" s="16">
        <f t="shared" si="25"/>
        <v>4079924.7460818207</v>
      </c>
      <c r="H107" s="17">
        <f>+G107/D107*100</f>
        <v>52.908512287755904</v>
      </c>
      <c r="I107" s="16">
        <f>+I54+I63+I71+I79+I84+I93+I99</f>
        <v>2681063.6525230701</v>
      </c>
      <c r="J107" s="43">
        <f>+I107/D107*100</f>
        <v>34.768065107083189</v>
      </c>
    </row>
    <row r="108" spans="1:10" ht="12.75" customHeight="1" x14ac:dyDescent="0.25">
      <c r="A108" s="232" t="s">
        <v>132</v>
      </c>
      <c r="B108" s="232"/>
      <c r="C108" s="232"/>
      <c r="D108" s="232"/>
      <c r="E108" s="232"/>
      <c r="F108" s="232"/>
      <c r="G108" s="232"/>
      <c r="H108" s="232"/>
      <c r="I108" s="232"/>
      <c r="J108" s="232"/>
    </row>
    <row r="109" spans="1:10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</row>
    <row r="110" spans="1:10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</row>
    <row r="111" spans="1:10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</row>
    <row r="112" spans="1:10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</row>
    <row r="114" spans="1:10" ht="14.25" customHeight="1" x14ac:dyDescent="0.25">
      <c r="A114" s="231" t="s">
        <v>26</v>
      </c>
      <c r="B114" s="231"/>
      <c r="C114" s="231"/>
      <c r="D114" s="231"/>
      <c r="E114" s="231"/>
      <c r="F114" s="231"/>
      <c r="G114" s="231"/>
      <c r="H114" s="231"/>
      <c r="I114" s="231"/>
      <c r="J114" s="231"/>
    </row>
    <row r="115" spans="1:10" ht="14.25" customHeight="1" x14ac:dyDescent="0.25">
      <c r="A115" s="228" t="s">
        <v>27</v>
      </c>
      <c r="B115" s="228"/>
      <c r="C115" s="228"/>
      <c r="D115" s="228"/>
      <c r="E115" s="228"/>
      <c r="F115" s="228"/>
      <c r="G115" s="228"/>
      <c r="H115" s="228"/>
      <c r="I115" s="228"/>
      <c r="J115" s="228"/>
    </row>
    <row r="116" spans="1:10" ht="14.25" customHeight="1" x14ac:dyDescent="0.25">
      <c r="A116" s="228" t="s">
        <v>113</v>
      </c>
      <c r="B116" s="228"/>
      <c r="C116" s="228"/>
      <c r="D116" s="228"/>
      <c r="E116" s="228"/>
      <c r="F116" s="228"/>
      <c r="G116" s="228"/>
      <c r="H116" s="228"/>
      <c r="I116" s="228"/>
      <c r="J116" s="228"/>
    </row>
    <row r="117" spans="1:10" ht="9" customHeight="1" x14ac:dyDescent="0.25">
      <c r="A117" s="233" t="s">
        <v>2</v>
      </c>
      <c r="B117" s="233"/>
      <c r="C117" s="233"/>
      <c r="D117" s="233"/>
      <c r="E117" s="233"/>
      <c r="F117" s="233"/>
      <c r="G117" s="233"/>
      <c r="H117" s="233"/>
      <c r="I117" s="233"/>
      <c r="J117" s="233"/>
    </row>
    <row r="118" spans="1:10" ht="27.75" customHeight="1" x14ac:dyDescent="0.25">
      <c r="A118" s="19" t="s">
        <v>4</v>
      </c>
      <c r="B118" s="22" t="s">
        <v>5</v>
      </c>
      <c r="C118" s="35" t="s">
        <v>6</v>
      </c>
      <c r="D118" s="22" t="s">
        <v>25</v>
      </c>
      <c r="E118" s="35" t="s">
        <v>8</v>
      </c>
      <c r="F118" s="22" t="s">
        <v>9</v>
      </c>
      <c r="G118" s="35" t="s">
        <v>10</v>
      </c>
      <c r="H118" s="22" t="s">
        <v>11</v>
      </c>
      <c r="I118" s="35" t="s">
        <v>12</v>
      </c>
      <c r="J118" s="22" t="s">
        <v>13</v>
      </c>
    </row>
    <row r="119" spans="1:10" ht="13.5" customHeight="1" x14ac:dyDescent="0.25">
      <c r="A119" s="149" t="s">
        <v>28</v>
      </c>
      <c r="B119" s="161">
        <v>51663.298999999999</v>
      </c>
      <c r="C119" s="161">
        <v>-6392.7405609999996</v>
      </c>
      <c r="D119" s="161">
        <f>+B119+C119</f>
        <v>45270.558439</v>
      </c>
      <c r="E119" s="161">
        <v>0</v>
      </c>
      <c r="F119" s="161">
        <f>+D119-E119</f>
        <v>45270.558439</v>
      </c>
      <c r="G119" s="161">
        <v>39331.116155939999</v>
      </c>
      <c r="H119" s="162">
        <f>+G119/F119*100</f>
        <v>86.880121456723074</v>
      </c>
      <c r="I119" s="161">
        <v>20439.87054</v>
      </c>
      <c r="J119" s="162">
        <f>+I119/F119*100</f>
        <v>45.150471398628291</v>
      </c>
    </row>
    <row r="120" spans="1:10" ht="13.5" customHeight="1" x14ac:dyDescent="0.25">
      <c r="A120" s="150" t="s">
        <v>29</v>
      </c>
      <c r="B120" s="26">
        <v>26053.16</v>
      </c>
      <c r="C120" s="26">
        <v>-3054.2711800000002</v>
      </c>
      <c r="D120" s="26">
        <f t="shared" ref="D120:D138" si="26">+B120+C120</f>
        <v>22998.88882</v>
      </c>
      <c r="E120" s="26">
        <v>0</v>
      </c>
      <c r="F120" s="26">
        <f t="shared" ref="F120:F138" si="27">+D120-E120</f>
        <v>22998.88882</v>
      </c>
      <c r="G120" s="26">
        <v>16586.579382</v>
      </c>
      <c r="H120" s="163">
        <f t="shared" ref="H120:H139" si="28">+G120/F120*100</f>
        <v>72.11904675836422</v>
      </c>
      <c r="I120" s="26">
        <v>8177.9802209999998</v>
      </c>
      <c r="J120" s="163">
        <f t="shared" ref="J120:J139" si="29">+I120/F120*100</f>
        <v>35.558153635180709</v>
      </c>
    </row>
    <row r="121" spans="1:10" ht="13.5" customHeight="1" x14ac:dyDescent="0.25">
      <c r="A121" s="150" t="s">
        <v>30</v>
      </c>
      <c r="B121" s="73">
        <v>33723.803999999996</v>
      </c>
      <c r="C121" s="26">
        <v>4425.1142890000001</v>
      </c>
      <c r="D121" s="26">
        <f t="shared" si="26"/>
        <v>38148.918288999994</v>
      </c>
      <c r="E121" s="26">
        <v>0</v>
      </c>
      <c r="F121" s="26">
        <f t="shared" si="27"/>
        <v>38148.918288999994</v>
      </c>
      <c r="G121" s="26">
        <v>31645.4161996</v>
      </c>
      <c r="H121" s="163">
        <f t="shared" si="28"/>
        <v>82.952328975274668</v>
      </c>
      <c r="I121" s="26">
        <v>13425.306699000001</v>
      </c>
      <c r="J121" s="163">
        <f t="shared" si="29"/>
        <v>35.191841082610999</v>
      </c>
    </row>
    <row r="122" spans="1:10" ht="13.5" customHeight="1" x14ac:dyDescent="0.25">
      <c r="A122" s="150" t="s">
        <v>31</v>
      </c>
      <c r="B122" s="73">
        <v>90650.532999999996</v>
      </c>
      <c r="C122" s="26">
        <v>2163.7490720000001</v>
      </c>
      <c r="D122" s="26">
        <f t="shared" si="26"/>
        <v>92814.282072000002</v>
      </c>
      <c r="E122" s="26">
        <v>0</v>
      </c>
      <c r="F122" s="26">
        <f t="shared" si="27"/>
        <v>92814.282072000002</v>
      </c>
      <c r="G122" s="26">
        <v>65167.946994999998</v>
      </c>
      <c r="H122" s="163">
        <f t="shared" si="28"/>
        <v>70.213274875569738</v>
      </c>
      <c r="I122" s="26">
        <v>37598.659066</v>
      </c>
      <c r="J122" s="69">
        <f t="shared" si="29"/>
        <v>40.509561919396319</v>
      </c>
    </row>
    <row r="123" spans="1:10" ht="13.5" customHeight="1" x14ac:dyDescent="0.25">
      <c r="A123" s="150" t="s">
        <v>32</v>
      </c>
      <c r="B123" s="73">
        <v>82263.381999999998</v>
      </c>
      <c r="C123" s="26">
        <v>2949.4502969999999</v>
      </c>
      <c r="D123" s="73">
        <f t="shared" si="26"/>
        <v>85212.832297000001</v>
      </c>
      <c r="E123" s="73">
        <v>0</v>
      </c>
      <c r="F123" s="73">
        <f t="shared" si="27"/>
        <v>85212.832297000001</v>
      </c>
      <c r="G123" s="26">
        <v>67230.171296</v>
      </c>
      <c r="H123" s="69">
        <f t="shared" si="28"/>
        <v>78.896768812561703</v>
      </c>
      <c r="I123" s="26">
        <v>23042.607335000001</v>
      </c>
      <c r="J123" s="69">
        <f t="shared" si="29"/>
        <v>27.041240989018551</v>
      </c>
    </row>
    <row r="124" spans="1:10" ht="13.5" customHeight="1" x14ac:dyDescent="0.25">
      <c r="A124" s="150" t="s">
        <v>33</v>
      </c>
      <c r="B124" s="73">
        <v>54351.817999999999</v>
      </c>
      <c r="C124" s="26">
        <v>-4357.6018180000001</v>
      </c>
      <c r="D124" s="26">
        <f t="shared" si="26"/>
        <v>49994.216181999996</v>
      </c>
      <c r="E124" s="26">
        <v>0</v>
      </c>
      <c r="F124" s="26">
        <f t="shared" si="27"/>
        <v>49994.216181999996</v>
      </c>
      <c r="G124" s="26">
        <v>35102.914455999999</v>
      </c>
      <c r="H124" s="163">
        <f t="shared" si="28"/>
        <v>70.213951006273618</v>
      </c>
      <c r="I124" s="26">
        <v>16250.098974</v>
      </c>
      <c r="J124" s="163">
        <f t="shared" si="29"/>
        <v>32.503957887534021</v>
      </c>
    </row>
    <row r="125" spans="1:10" ht="13.5" customHeight="1" x14ac:dyDescent="0.25">
      <c r="A125" s="150" t="s">
        <v>34</v>
      </c>
      <c r="B125" s="73">
        <v>100847.136</v>
      </c>
      <c r="C125" s="26">
        <v>-1205.1823649999999</v>
      </c>
      <c r="D125" s="26">
        <f t="shared" si="26"/>
        <v>99641.953634999998</v>
      </c>
      <c r="E125" s="26">
        <v>0</v>
      </c>
      <c r="F125" s="26">
        <f t="shared" si="27"/>
        <v>99641.953634999998</v>
      </c>
      <c r="G125" s="26">
        <v>90047.253289999993</v>
      </c>
      <c r="H125" s="163">
        <f t="shared" si="28"/>
        <v>90.370822735826223</v>
      </c>
      <c r="I125" s="26">
        <v>36374.533958</v>
      </c>
      <c r="J125" s="163">
        <f t="shared" si="29"/>
        <v>36.505239641571187</v>
      </c>
    </row>
    <row r="126" spans="1:10" ht="13.5" customHeight="1" x14ac:dyDescent="0.25">
      <c r="A126" s="150" t="s">
        <v>35</v>
      </c>
      <c r="B126" s="26">
        <v>173561.28099999999</v>
      </c>
      <c r="C126" s="26">
        <v>-5181.1382620000004</v>
      </c>
      <c r="D126" s="26">
        <f t="shared" si="26"/>
        <v>168380.142738</v>
      </c>
      <c r="E126" s="26">
        <v>0</v>
      </c>
      <c r="F126" s="26">
        <f t="shared" si="27"/>
        <v>168380.142738</v>
      </c>
      <c r="G126" s="26">
        <v>94210.453511</v>
      </c>
      <c r="H126" s="163">
        <f t="shared" si="28"/>
        <v>55.951047421067777</v>
      </c>
      <c r="I126" s="26">
        <v>35323.683473999998</v>
      </c>
      <c r="J126" s="163">
        <f t="shared" si="29"/>
        <v>20.978532800606871</v>
      </c>
    </row>
    <row r="127" spans="1:10" ht="13.5" customHeight="1" x14ac:dyDescent="0.25">
      <c r="A127" s="150" t="s">
        <v>36</v>
      </c>
      <c r="B127" s="73">
        <v>47927.123</v>
      </c>
      <c r="C127" s="26">
        <v>-1136.531064</v>
      </c>
      <c r="D127" s="26">
        <f t="shared" si="26"/>
        <v>46790.591935999997</v>
      </c>
      <c r="E127" s="26">
        <v>0</v>
      </c>
      <c r="F127" s="26">
        <f t="shared" si="27"/>
        <v>46790.591935999997</v>
      </c>
      <c r="G127" s="26">
        <v>33583.473894000002</v>
      </c>
      <c r="H127" s="163">
        <f t="shared" si="28"/>
        <v>71.773988112685899</v>
      </c>
      <c r="I127" s="26">
        <v>15505.988964</v>
      </c>
      <c r="J127" s="163">
        <f t="shared" si="29"/>
        <v>33.139116908820121</v>
      </c>
    </row>
    <row r="128" spans="1:10" ht="13.5" customHeight="1" x14ac:dyDescent="0.25">
      <c r="A128" s="150" t="s">
        <v>37</v>
      </c>
      <c r="B128" s="73">
        <v>93366.129000000001</v>
      </c>
      <c r="C128" s="26">
        <v>-7430.555265</v>
      </c>
      <c r="D128" s="26">
        <f t="shared" si="26"/>
        <v>85935.573734999998</v>
      </c>
      <c r="E128" s="26">
        <v>0</v>
      </c>
      <c r="F128" s="26">
        <f t="shared" si="27"/>
        <v>85935.573734999998</v>
      </c>
      <c r="G128" s="26">
        <v>79926.198529000001</v>
      </c>
      <c r="H128" s="163">
        <f t="shared" si="28"/>
        <v>93.00711574402105</v>
      </c>
      <c r="I128" s="26">
        <v>35517.570258</v>
      </c>
      <c r="J128" s="163">
        <f t="shared" si="29"/>
        <v>41.330462710967318</v>
      </c>
    </row>
    <row r="129" spans="1:10" ht="13.5" customHeight="1" x14ac:dyDescent="0.25">
      <c r="A129" s="150" t="s">
        <v>38</v>
      </c>
      <c r="B129" s="73">
        <v>82762.847999999998</v>
      </c>
      <c r="C129" s="26">
        <v>-6125.7482099999997</v>
      </c>
      <c r="D129" s="26">
        <f t="shared" si="26"/>
        <v>76637.099789999993</v>
      </c>
      <c r="E129" s="26">
        <v>0</v>
      </c>
      <c r="F129" s="26">
        <f t="shared" si="27"/>
        <v>76637.099789999993</v>
      </c>
      <c r="G129" s="26">
        <v>69785.291924999998</v>
      </c>
      <c r="H129" s="163">
        <f t="shared" si="28"/>
        <v>91.059411324573574</v>
      </c>
      <c r="I129" s="26">
        <v>26240.401931</v>
      </c>
      <c r="J129" s="163">
        <f t="shared" si="29"/>
        <v>34.239815967597437</v>
      </c>
    </row>
    <row r="130" spans="1:10" ht="13.5" customHeight="1" x14ac:dyDescent="0.25">
      <c r="A130" s="150" t="s">
        <v>39</v>
      </c>
      <c r="B130" s="73">
        <v>35807.803999999996</v>
      </c>
      <c r="C130" s="26">
        <v>-3519.5133759999999</v>
      </c>
      <c r="D130" s="26">
        <f t="shared" si="26"/>
        <v>32288.290623999997</v>
      </c>
      <c r="E130" s="26">
        <v>0</v>
      </c>
      <c r="F130" s="26">
        <f t="shared" si="27"/>
        <v>32288.290623999997</v>
      </c>
      <c r="G130" s="26">
        <v>29447.435225000001</v>
      </c>
      <c r="H130" s="163">
        <f t="shared" si="28"/>
        <v>91.201592453183693</v>
      </c>
      <c r="I130" s="26">
        <v>14184.397177999999</v>
      </c>
      <c r="J130" s="163">
        <f t="shared" si="29"/>
        <v>43.930467992804452</v>
      </c>
    </row>
    <row r="131" spans="1:10" ht="13.5" customHeight="1" x14ac:dyDescent="0.25">
      <c r="A131" s="150" t="s">
        <v>40</v>
      </c>
      <c r="B131" s="73">
        <v>30091.471000000001</v>
      </c>
      <c r="C131" s="26">
        <v>-2236.4159300000001</v>
      </c>
      <c r="D131" s="26">
        <f t="shared" si="26"/>
        <v>27855.055070000002</v>
      </c>
      <c r="E131" s="26">
        <v>0</v>
      </c>
      <c r="F131" s="26">
        <f t="shared" si="27"/>
        <v>27855.055070000002</v>
      </c>
      <c r="G131" s="26">
        <v>21058.537624000001</v>
      </c>
      <c r="H131" s="163">
        <f t="shared" si="28"/>
        <v>75.600416409444207</v>
      </c>
      <c r="I131" s="26">
        <v>10330.859363</v>
      </c>
      <c r="J131" s="163">
        <f t="shared" si="29"/>
        <v>37.087915773415119</v>
      </c>
    </row>
    <row r="132" spans="1:10" ht="13.5" customHeight="1" x14ac:dyDescent="0.25">
      <c r="A132" s="150" t="s">
        <v>41</v>
      </c>
      <c r="B132" s="73">
        <v>59401.75</v>
      </c>
      <c r="C132" s="26">
        <v>339.51282400000002</v>
      </c>
      <c r="D132" s="26">
        <f t="shared" si="26"/>
        <v>59741.262823999998</v>
      </c>
      <c r="E132" s="26">
        <v>0</v>
      </c>
      <c r="F132" s="26">
        <f t="shared" si="27"/>
        <v>59741.262823999998</v>
      </c>
      <c r="G132" s="26">
        <v>46074.129345000001</v>
      </c>
      <c r="H132" s="163">
        <f t="shared" si="28"/>
        <v>77.122791128028396</v>
      </c>
      <c r="I132" s="26">
        <v>32623.624845999999</v>
      </c>
      <c r="J132" s="163">
        <f t="shared" si="29"/>
        <v>54.608194242747132</v>
      </c>
    </row>
    <row r="133" spans="1:10" ht="13.5" customHeight="1" x14ac:dyDescent="0.25">
      <c r="A133" s="150" t="s">
        <v>42</v>
      </c>
      <c r="B133" s="73">
        <v>28627.054</v>
      </c>
      <c r="C133" s="26">
        <v>-76.852234999999993</v>
      </c>
      <c r="D133" s="26">
        <f t="shared" si="26"/>
        <v>28550.201765000002</v>
      </c>
      <c r="E133" s="26">
        <v>0</v>
      </c>
      <c r="F133" s="26">
        <f t="shared" si="27"/>
        <v>28550.201765000002</v>
      </c>
      <c r="G133" s="26">
        <v>24445.349376139999</v>
      </c>
      <c r="H133" s="163">
        <f t="shared" si="28"/>
        <v>85.622334922017302</v>
      </c>
      <c r="I133" s="26">
        <v>10435.9154265</v>
      </c>
      <c r="J133" s="163">
        <f t="shared" si="29"/>
        <v>36.552860510056014</v>
      </c>
    </row>
    <row r="134" spans="1:10" ht="13.5" customHeight="1" x14ac:dyDescent="0.25">
      <c r="A134" s="150" t="s">
        <v>43</v>
      </c>
      <c r="B134" s="73">
        <v>38921.938999999998</v>
      </c>
      <c r="C134" s="26">
        <v>-2619.0443959999998</v>
      </c>
      <c r="D134" s="26">
        <f t="shared" si="26"/>
        <v>36302.894604000001</v>
      </c>
      <c r="E134" s="26">
        <v>0</v>
      </c>
      <c r="F134" s="26">
        <f t="shared" si="27"/>
        <v>36302.894604000001</v>
      </c>
      <c r="G134" s="26">
        <v>33252.657258179999</v>
      </c>
      <c r="H134" s="163">
        <f t="shared" si="28"/>
        <v>91.597812298185417</v>
      </c>
      <c r="I134" s="26">
        <v>14141.155475</v>
      </c>
      <c r="J134" s="69">
        <f t="shared" si="29"/>
        <v>38.953244993973207</v>
      </c>
    </row>
    <row r="135" spans="1:10" ht="13.5" customHeight="1" x14ac:dyDescent="0.25">
      <c r="A135" s="150" t="s">
        <v>44</v>
      </c>
      <c r="B135" s="73">
        <v>27491.756000000001</v>
      </c>
      <c r="C135" s="26">
        <v>-206.908221</v>
      </c>
      <c r="D135" s="26">
        <f t="shared" si="26"/>
        <v>27284.847779</v>
      </c>
      <c r="E135" s="26">
        <v>0</v>
      </c>
      <c r="F135" s="26">
        <f t="shared" si="27"/>
        <v>27284.847779</v>
      </c>
      <c r="G135" s="26">
        <v>23538.219644000001</v>
      </c>
      <c r="H135" s="163">
        <f t="shared" si="28"/>
        <v>86.268466053588838</v>
      </c>
      <c r="I135" s="26">
        <v>6965.3278360000004</v>
      </c>
      <c r="J135" s="163">
        <f t="shared" si="29"/>
        <v>25.528190197054794</v>
      </c>
    </row>
    <row r="136" spans="1:10" ht="13.5" customHeight="1" x14ac:dyDescent="0.25">
      <c r="A136" s="150" t="s">
        <v>45</v>
      </c>
      <c r="B136" s="73">
        <v>107822.03</v>
      </c>
      <c r="C136" s="26">
        <v>12901.651602</v>
      </c>
      <c r="D136" s="26">
        <f t="shared" si="26"/>
        <v>120723.681602</v>
      </c>
      <c r="E136" s="26">
        <v>0</v>
      </c>
      <c r="F136" s="26">
        <f t="shared" si="27"/>
        <v>120723.681602</v>
      </c>
      <c r="G136" s="26">
        <v>96617.7551982</v>
      </c>
      <c r="H136" s="163">
        <f t="shared" si="28"/>
        <v>80.03214772452678</v>
      </c>
      <c r="I136" s="26">
        <v>35459.177849519998</v>
      </c>
      <c r="J136" s="163">
        <f t="shared" si="29"/>
        <v>29.372180651697882</v>
      </c>
    </row>
    <row r="137" spans="1:10" ht="13.5" customHeight="1" x14ac:dyDescent="0.25">
      <c r="A137" s="150" t="s">
        <v>46</v>
      </c>
      <c r="B137" s="73">
        <v>192894.886</v>
      </c>
      <c r="C137" s="26">
        <v>-2234.4476629999999</v>
      </c>
      <c r="D137" s="26">
        <f t="shared" si="26"/>
        <v>190660.438337</v>
      </c>
      <c r="E137" s="26">
        <v>0</v>
      </c>
      <c r="F137" s="26">
        <f t="shared" si="27"/>
        <v>190660.438337</v>
      </c>
      <c r="G137" s="26">
        <v>144891.17006274001</v>
      </c>
      <c r="H137" s="163">
        <f t="shared" si="28"/>
        <v>75.994354847039133</v>
      </c>
      <c r="I137" s="26">
        <v>48147.907074000002</v>
      </c>
      <c r="J137" s="163">
        <f t="shared" si="29"/>
        <v>25.253223738475121</v>
      </c>
    </row>
    <row r="138" spans="1:10" ht="13.5" customHeight="1" x14ac:dyDescent="0.25">
      <c r="A138" s="151" t="s">
        <v>47</v>
      </c>
      <c r="B138" s="165">
        <v>37071.576999999997</v>
      </c>
      <c r="C138" s="165">
        <v>-1634.438234</v>
      </c>
      <c r="D138" s="165">
        <f t="shared" si="26"/>
        <v>35437.138765999996</v>
      </c>
      <c r="E138" s="165">
        <v>0</v>
      </c>
      <c r="F138" s="165">
        <f t="shared" si="27"/>
        <v>35437.138765999996</v>
      </c>
      <c r="G138" s="165">
        <v>28905.143167999999</v>
      </c>
      <c r="H138" s="166">
        <f t="shared" si="28"/>
        <v>81.567373028809271</v>
      </c>
      <c r="I138" s="165">
        <v>15620.41013</v>
      </c>
      <c r="J138" s="166">
        <f t="shared" si="29"/>
        <v>44.079208067968885</v>
      </c>
    </row>
    <row r="139" spans="1:10" ht="13.5" customHeight="1" x14ac:dyDescent="0.25">
      <c r="A139" s="37" t="s">
        <v>122</v>
      </c>
      <c r="B139" s="38">
        <f>SUM(B119:B138)</f>
        <v>1395300.78</v>
      </c>
      <c r="C139" s="38">
        <f t="shared" ref="C139:I139" si="30">SUM(C119:C138)</f>
        <v>-24631.910695999999</v>
      </c>
      <c r="D139" s="38">
        <f t="shared" si="30"/>
        <v>1370668.8693040002</v>
      </c>
      <c r="E139" s="38">
        <f t="shared" si="30"/>
        <v>0</v>
      </c>
      <c r="F139" s="38">
        <f t="shared" si="30"/>
        <v>1370668.8693040002</v>
      </c>
      <c r="G139" s="38">
        <f t="shared" si="30"/>
        <v>1070847.2125348002</v>
      </c>
      <c r="H139" s="216">
        <f t="shared" si="28"/>
        <v>78.125887040723129</v>
      </c>
      <c r="I139" s="38">
        <f t="shared" si="30"/>
        <v>455805.47659802</v>
      </c>
      <c r="J139" s="217">
        <f t="shared" si="29"/>
        <v>33.25423716885534</v>
      </c>
    </row>
    <row r="140" spans="1:10" ht="12.75" customHeight="1" x14ac:dyDescent="0.25">
      <c r="A140" s="232" t="s">
        <v>132</v>
      </c>
      <c r="B140" s="232"/>
      <c r="C140" s="232"/>
      <c r="D140" s="232"/>
      <c r="E140" s="232"/>
      <c r="F140" s="232"/>
      <c r="G140" s="232"/>
      <c r="H140" s="232"/>
      <c r="I140" s="232"/>
      <c r="J140" s="232"/>
    </row>
    <row r="141" spans="1:10" ht="6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3.5" customHeight="1" x14ac:dyDescent="0.25">
      <c r="A142" s="231" t="s">
        <v>26</v>
      </c>
      <c r="B142" s="231"/>
      <c r="C142" s="231"/>
      <c r="D142" s="231"/>
      <c r="E142" s="231"/>
      <c r="F142" s="231"/>
      <c r="G142" s="231"/>
      <c r="H142" s="231"/>
      <c r="I142" s="231"/>
      <c r="J142" s="231"/>
    </row>
    <row r="143" spans="1:10" ht="13.5" customHeight="1" x14ac:dyDescent="0.25">
      <c r="A143" s="228" t="s">
        <v>48</v>
      </c>
      <c r="B143" s="228"/>
      <c r="C143" s="228"/>
      <c r="D143" s="228"/>
      <c r="E143" s="228"/>
      <c r="F143" s="228"/>
      <c r="G143" s="228"/>
      <c r="H143" s="228"/>
      <c r="I143" s="228"/>
      <c r="J143" s="228"/>
    </row>
    <row r="144" spans="1:10" ht="13.5" customHeight="1" x14ac:dyDescent="0.25">
      <c r="A144" s="228" t="s">
        <v>113</v>
      </c>
      <c r="B144" s="228"/>
      <c r="C144" s="228"/>
      <c r="D144" s="228"/>
      <c r="E144" s="228"/>
      <c r="F144" s="228"/>
      <c r="G144" s="228"/>
      <c r="H144" s="228"/>
      <c r="I144" s="228"/>
      <c r="J144" s="228"/>
    </row>
    <row r="145" spans="1:10" ht="9.75" customHeight="1" x14ac:dyDescent="0.25">
      <c r="A145" s="233" t="s">
        <v>2</v>
      </c>
      <c r="B145" s="233"/>
      <c r="C145" s="233"/>
      <c r="D145" s="233"/>
      <c r="E145" s="233"/>
      <c r="F145" s="233"/>
      <c r="G145" s="233"/>
      <c r="H145" s="233"/>
      <c r="I145" s="233"/>
      <c r="J145" s="233"/>
    </row>
    <row r="146" spans="1:10" ht="25.5" customHeight="1" x14ac:dyDescent="0.25">
      <c r="A146" s="19" t="s">
        <v>4</v>
      </c>
      <c r="B146" s="22" t="s">
        <v>5</v>
      </c>
      <c r="C146" s="35" t="s">
        <v>6</v>
      </c>
      <c r="D146" s="22" t="s">
        <v>25</v>
      </c>
      <c r="E146" s="35" t="s">
        <v>8</v>
      </c>
      <c r="F146" s="22" t="s">
        <v>9</v>
      </c>
      <c r="G146" s="35" t="s">
        <v>10</v>
      </c>
      <c r="H146" s="22" t="s">
        <v>11</v>
      </c>
      <c r="I146" s="35" t="s">
        <v>12</v>
      </c>
      <c r="J146" s="22" t="s">
        <v>13</v>
      </c>
    </row>
    <row r="147" spans="1:10" ht="13.5" customHeight="1" x14ac:dyDescent="0.25">
      <c r="A147" s="150" t="s">
        <v>28</v>
      </c>
      <c r="B147" s="73">
        <v>22343.48</v>
      </c>
      <c r="C147" s="73">
        <v>256.47393899999997</v>
      </c>
      <c r="D147" s="73">
        <f>+B147+C147</f>
        <v>22599.953938999999</v>
      </c>
      <c r="E147" s="73">
        <v>0</v>
      </c>
      <c r="F147" s="26">
        <f>+D147-E147</f>
        <v>22599.953938999999</v>
      </c>
      <c r="G147" s="26">
        <v>17096.085180999999</v>
      </c>
      <c r="H147" s="163">
        <f>+G147/F147*100</f>
        <v>75.646548781224936</v>
      </c>
      <c r="I147" s="26">
        <v>4563.2018115450001</v>
      </c>
      <c r="J147" s="163">
        <f>+I147/F147*100</f>
        <v>20.19119960979404</v>
      </c>
    </row>
    <row r="148" spans="1:10" ht="13.5" customHeight="1" x14ac:dyDescent="0.25">
      <c r="A148" s="150" t="s">
        <v>29</v>
      </c>
      <c r="B148" s="73">
        <v>12733.477000000001</v>
      </c>
      <c r="C148" s="26">
        <v>270.77883000000003</v>
      </c>
      <c r="D148" s="26">
        <f t="shared" ref="D148:D166" si="31">+B148+C148</f>
        <v>13004.25583</v>
      </c>
      <c r="E148" s="26">
        <v>0</v>
      </c>
      <c r="F148" s="26">
        <f t="shared" ref="F148:F166" si="32">+D148-E148</f>
        <v>13004.25583</v>
      </c>
      <c r="G148" s="26">
        <v>6966.9133380000003</v>
      </c>
      <c r="H148" s="163">
        <f t="shared" ref="H148:H167" si="33">+G148/F148*100</f>
        <v>53.57410242520583</v>
      </c>
      <c r="I148" s="26">
        <v>2138.6158959999998</v>
      </c>
      <c r="J148" s="163">
        <f t="shared" ref="J148:J167" si="34">+I148/F148*100</f>
        <v>16.445507716530365</v>
      </c>
    </row>
    <row r="149" spans="1:10" ht="13.5" customHeight="1" x14ac:dyDescent="0.25">
      <c r="A149" s="150" t="s">
        <v>30</v>
      </c>
      <c r="B149" s="73">
        <v>14866.625</v>
      </c>
      <c r="C149" s="73">
        <v>6266.5961740000002</v>
      </c>
      <c r="D149" s="73">
        <f t="shared" si="31"/>
        <v>21133.221173999998</v>
      </c>
      <c r="E149" s="73">
        <v>0</v>
      </c>
      <c r="F149" s="26">
        <f t="shared" si="32"/>
        <v>21133.221173999998</v>
      </c>
      <c r="G149" s="26">
        <v>16037.395812000001</v>
      </c>
      <c r="H149" s="163">
        <f t="shared" si="33"/>
        <v>75.887133721624295</v>
      </c>
      <c r="I149" s="26">
        <v>2287.2981089999998</v>
      </c>
      <c r="J149" s="69">
        <f t="shared" si="34"/>
        <v>10.823234613254515</v>
      </c>
    </row>
    <row r="150" spans="1:10" ht="13.5" customHeight="1" x14ac:dyDescent="0.25">
      <c r="A150" s="150" t="s">
        <v>31</v>
      </c>
      <c r="B150" s="73">
        <v>41659.232000000004</v>
      </c>
      <c r="C150" s="26">
        <v>2544.2448960000002</v>
      </c>
      <c r="D150" s="26">
        <f t="shared" si="31"/>
        <v>44203.476896000007</v>
      </c>
      <c r="E150" s="26">
        <v>0</v>
      </c>
      <c r="F150" s="26">
        <f t="shared" si="32"/>
        <v>44203.476896000007</v>
      </c>
      <c r="G150" s="26">
        <v>17996.678228000001</v>
      </c>
      <c r="H150" s="163">
        <f t="shared" si="33"/>
        <v>40.713263959624243</v>
      </c>
      <c r="I150" s="26">
        <v>6885.8119809999998</v>
      </c>
      <c r="J150" s="163">
        <f t="shared" si="34"/>
        <v>15.577534765422719</v>
      </c>
    </row>
    <row r="151" spans="1:10" ht="13.5" customHeight="1" x14ac:dyDescent="0.25">
      <c r="A151" s="150" t="s">
        <v>32</v>
      </c>
      <c r="B151" s="73">
        <v>39637.807999999997</v>
      </c>
      <c r="C151" s="73">
        <v>-2551.548734</v>
      </c>
      <c r="D151" s="73">
        <f t="shared" si="31"/>
        <v>37086.259265999994</v>
      </c>
      <c r="E151" s="26">
        <v>0</v>
      </c>
      <c r="F151" s="26">
        <f t="shared" si="32"/>
        <v>37086.259265999994</v>
      </c>
      <c r="G151" s="26">
        <v>25443.848811</v>
      </c>
      <c r="H151" s="163">
        <f t="shared" si="33"/>
        <v>68.607212791413701</v>
      </c>
      <c r="I151" s="26">
        <v>2773.1251189999998</v>
      </c>
      <c r="J151" s="69">
        <f t="shared" si="34"/>
        <v>7.4775002221438669</v>
      </c>
    </row>
    <row r="152" spans="1:10" ht="13.5" customHeight="1" x14ac:dyDescent="0.25">
      <c r="A152" s="150" t="s">
        <v>33</v>
      </c>
      <c r="B152" s="73">
        <v>19739.824000000001</v>
      </c>
      <c r="C152" s="73">
        <v>1054.5880460000001</v>
      </c>
      <c r="D152" s="26">
        <f t="shared" si="31"/>
        <v>20794.412046000001</v>
      </c>
      <c r="E152" s="26">
        <v>0</v>
      </c>
      <c r="F152" s="26">
        <f t="shared" si="32"/>
        <v>20794.412046000001</v>
      </c>
      <c r="G152" s="26">
        <v>6367.4634729999998</v>
      </c>
      <c r="H152" s="163">
        <f t="shared" si="33"/>
        <v>30.621031548833045</v>
      </c>
      <c r="I152" s="26">
        <v>2488.3263889999998</v>
      </c>
      <c r="J152" s="163">
        <f t="shared" si="34"/>
        <v>11.966322411499259</v>
      </c>
    </row>
    <row r="153" spans="1:10" ht="13.5" customHeight="1" x14ac:dyDescent="0.25">
      <c r="A153" s="150" t="s">
        <v>34</v>
      </c>
      <c r="B153" s="73">
        <v>50163.866000000002</v>
      </c>
      <c r="C153" s="26">
        <v>3139.7563019999998</v>
      </c>
      <c r="D153" s="26">
        <f t="shared" si="31"/>
        <v>53303.622302000003</v>
      </c>
      <c r="E153" s="26">
        <v>0</v>
      </c>
      <c r="F153" s="26">
        <f t="shared" si="32"/>
        <v>53303.622302000003</v>
      </c>
      <c r="G153" s="26">
        <v>44668.688651999997</v>
      </c>
      <c r="H153" s="163">
        <f t="shared" si="33"/>
        <v>83.800474945065758</v>
      </c>
      <c r="I153" s="26">
        <v>8853.5656159999999</v>
      </c>
      <c r="J153" s="69">
        <f t="shared" si="34"/>
        <v>16.609688485781959</v>
      </c>
    </row>
    <row r="154" spans="1:10" ht="13.5" customHeight="1" x14ac:dyDescent="0.25">
      <c r="A154" s="150" t="s">
        <v>35</v>
      </c>
      <c r="B154" s="26">
        <v>90925.447</v>
      </c>
      <c r="C154" s="26">
        <v>5745.2175219999999</v>
      </c>
      <c r="D154" s="26">
        <f t="shared" si="31"/>
        <v>96670.664522000006</v>
      </c>
      <c r="E154" s="26">
        <v>0</v>
      </c>
      <c r="F154" s="26">
        <f t="shared" si="32"/>
        <v>96670.664522000006</v>
      </c>
      <c r="G154" s="26">
        <v>23264.713565999999</v>
      </c>
      <c r="H154" s="163">
        <f t="shared" si="33"/>
        <v>24.065949769803733</v>
      </c>
      <c r="I154" s="26">
        <v>3594.91131</v>
      </c>
      <c r="J154" s="163">
        <f t="shared" si="34"/>
        <v>3.7187199734019427</v>
      </c>
    </row>
    <row r="155" spans="1:10" ht="13.5" customHeight="1" x14ac:dyDescent="0.25">
      <c r="A155" s="150" t="s">
        <v>36</v>
      </c>
      <c r="B155" s="73">
        <v>17369.883999999998</v>
      </c>
      <c r="C155" s="73">
        <v>2476.2076830000001</v>
      </c>
      <c r="D155" s="73">
        <f t="shared" si="31"/>
        <v>19846.091682999999</v>
      </c>
      <c r="E155" s="26">
        <v>0</v>
      </c>
      <c r="F155" s="26">
        <f t="shared" si="32"/>
        <v>19846.091682999999</v>
      </c>
      <c r="G155" s="26">
        <v>7659.6677579999996</v>
      </c>
      <c r="H155" s="163">
        <f t="shared" si="33"/>
        <v>38.595346027556694</v>
      </c>
      <c r="I155" s="26">
        <v>2660.9355639999999</v>
      </c>
      <c r="J155" s="163">
        <f t="shared" si="34"/>
        <v>13.407856854149959</v>
      </c>
    </row>
    <row r="156" spans="1:10" ht="13.5" customHeight="1" x14ac:dyDescent="0.25">
      <c r="A156" s="150" t="s">
        <v>37</v>
      </c>
      <c r="B156" s="73">
        <v>34527.832000000002</v>
      </c>
      <c r="C156" s="73">
        <v>3230.0544810000001</v>
      </c>
      <c r="D156" s="73">
        <f t="shared" si="31"/>
        <v>37757.886481000001</v>
      </c>
      <c r="E156" s="26">
        <v>0</v>
      </c>
      <c r="F156" s="26">
        <f t="shared" si="32"/>
        <v>37757.886481000001</v>
      </c>
      <c r="G156" s="26">
        <v>32233.362536000001</v>
      </c>
      <c r="H156" s="163">
        <f t="shared" si="33"/>
        <v>85.368556188175475</v>
      </c>
      <c r="I156" s="26">
        <v>6997.8493509999998</v>
      </c>
      <c r="J156" s="163">
        <f t="shared" si="34"/>
        <v>18.533477382324776</v>
      </c>
    </row>
    <row r="157" spans="1:10" ht="13.5" customHeight="1" x14ac:dyDescent="0.25">
      <c r="A157" s="150" t="s">
        <v>38</v>
      </c>
      <c r="B157" s="73">
        <v>40487.877999999997</v>
      </c>
      <c r="C157" s="73">
        <v>4579.640813</v>
      </c>
      <c r="D157" s="73">
        <f t="shared" si="31"/>
        <v>45067.518812999995</v>
      </c>
      <c r="E157" s="26">
        <v>0</v>
      </c>
      <c r="F157" s="26">
        <f t="shared" si="32"/>
        <v>45067.518812999995</v>
      </c>
      <c r="G157" s="26">
        <v>40848.809014999999</v>
      </c>
      <c r="H157" s="163">
        <f t="shared" si="33"/>
        <v>90.639134549419481</v>
      </c>
      <c r="I157" s="26">
        <v>4061.9847020000002</v>
      </c>
      <c r="J157" s="163">
        <f t="shared" si="34"/>
        <v>9.0131092391718202</v>
      </c>
    </row>
    <row r="158" spans="1:10" ht="13.5" customHeight="1" x14ac:dyDescent="0.25">
      <c r="A158" s="150" t="s">
        <v>39</v>
      </c>
      <c r="B158" s="26">
        <v>16682.732</v>
      </c>
      <c r="C158" s="26">
        <v>232.466104</v>
      </c>
      <c r="D158" s="26">
        <f t="shared" si="31"/>
        <v>16915.198103999999</v>
      </c>
      <c r="E158" s="26">
        <v>0</v>
      </c>
      <c r="F158" s="26">
        <f t="shared" si="32"/>
        <v>16915.198103999999</v>
      </c>
      <c r="G158" s="26">
        <v>14568.647439</v>
      </c>
      <c r="H158" s="163">
        <f t="shared" si="33"/>
        <v>86.127560253372963</v>
      </c>
      <c r="I158" s="26">
        <v>2237.1069259999999</v>
      </c>
      <c r="J158" s="163">
        <f t="shared" si="34"/>
        <v>13.225425515241133</v>
      </c>
    </row>
    <row r="159" spans="1:10" ht="13.5" customHeight="1" x14ac:dyDescent="0.25">
      <c r="A159" s="150" t="s">
        <v>40</v>
      </c>
      <c r="B159" s="73">
        <v>14572.055</v>
      </c>
      <c r="C159" s="73">
        <v>58.555694000000003</v>
      </c>
      <c r="D159" s="73">
        <f t="shared" si="31"/>
        <v>14630.610694000001</v>
      </c>
      <c r="E159" s="26">
        <v>0</v>
      </c>
      <c r="F159" s="26">
        <f t="shared" si="32"/>
        <v>14630.610694000001</v>
      </c>
      <c r="G159" s="26">
        <v>8226.5038629999999</v>
      </c>
      <c r="H159" s="163">
        <f t="shared" si="33"/>
        <v>56.228027900254915</v>
      </c>
      <c r="I159" s="26">
        <v>1921.342222</v>
      </c>
      <c r="J159" s="69">
        <f t="shared" si="34"/>
        <v>13.132344658640536</v>
      </c>
    </row>
    <row r="160" spans="1:10" ht="13.5" customHeight="1" x14ac:dyDescent="0.25">
      <c r="A160" s="150" t="s">
        <v>41</v>
      </c>
      <c r="B160" s="73">
        <v>35609.697</v>
      </c>
      <c r="C160" s="73">
        <v>4373.0741479999997</v>
      </c>
      <c r="D160" s="73">
        <f t="shared" si="31"/>
        <v>39982.771148</v>
      </c>
      <c r="E160" s="26">
        <v>0</v>
      </c>
      <c r="F160" s="26">
        <f t="shared" si="32"/>
        <v>39982.771148</v>
      </c>
      <c r="G160" s="26">
        <v>26789.252997</v>
      </c>
      <c r="H160" s="163">
        <f t="shared" si="33"/>
        <v>67.001991677457909</v>
      </c>
      <c r="I160" s="26">
        <v>21924.986885999999</v>
      </c>
      <c r="J160" s="69">
        <f t="shared" si="34"/>
        <v>54.836086285371742</v>
      </c>
    </row>
    <row r="161" spans="1:10" ht="13.5" customHeight="1" x14ac:dyDescent="0.25">
      <c r="A161" s="150" t="s">
        <v>42</v>
      </c>
      <c r="B161" s="73">
        <v>14007.367</v>
      </c>
      <c r="C161" s="26">
        <v>-80.301839999999999</v>
      </c>
      <c r="D161" s="26">
        <f t="shared" si="31"/>
        <v>13927.06516</v>
      </c>
      <c r="E161" s="26">
        <v>0</v>
      </c>
      <c r="F161" s="26">
        <f t="shared" si="32"/>
        <v>13927.06516</v>
      </c>
      <c r="G161" s="26">
        <v>10112.277694</v>
      </c>
      <c r="H161" s="163">
        <f t="shared" si="33"/>
        <v>72.608820148580392</v>
      </c>
      <c r="I161" s="26">
        <v>1467.1911270000001</v>
      </c>
      <c r="J161" s="163">
        <f t="shared" si="34"/>
        <v>10.534819146347701</v>
      </c>
    </row>
    <row r="162" spans="1:10" ht="13.5" customHeight="1" x14ac:dyDescent="0.25">
      <c r="A162" s="150" t="s">
        <v>43</v>
      </c>
      <c r="B162" s="73">
        <v>17930.687000000002</v>
      </c>
      <c r="C162" s="73">
        <v>503.57896599999998</v>
      </c>
      <c r="D162" s="26">
        <f t="shared" si="31"/>
        <v>18434.265966000003</v>
      </c>
      <c r="E162" s="26">
        <v>0</v>
      </c>
      <c r="F162" s="26">
        <f t="shared" si="32"/>
        <v>18434.265966000003</v>
      </c>
      <c r="G162" s="26">
        <v>15794.523367</v>
      </c>
      <c r="H162" s="163">
        <f t="shared" si="33"/>
        <v>85.680240244614453</v>
      </c>
      <c r="I162" s="26">
        <v>3755.6130280000002</v>
      </c>
      <c r="J162" s="163">
        <f t="shared" si="34"/>
        <v>20.373000123394224</v>
      </c>
    </row>
    <row r="163" spans="1:10" ht="13.5" customHeight="1" x14ac:dyDescent="0.25">
      <c r="A163" s="150" t="s">
        <v>44</v>
      </c>
      <c r="B163" s="73">
        <v>12066.948</v>
      </c>
      <c r="C163" s="73">
        <v>783.27806399999997</v>
      </c>
      <c r="D163" s="26">
        <f t="shared" si="31"/>
        <v>12850.226064</v>
      </c>
      <c r="E163" s="26">
        <v>0</v>
      </c>
      <c r="F163" s="26">
        <f t="shared" si="32"/>
        <v>12850.226064</v>
      </c>
      <c r="G163" s="26">
        <v>9552.8062769999997</v>
      </c>
      <c r="H163" s="163">
        <f t="shared" si="33"/>
        <v>74.339597057846746</v>
      </c>
      <c r="I163" s="26">
        <v>1678.5685820000001</v>
      </c>
      <c r="J163" s="163">
        <f t="shared" si="34"/>
        <v>13.062560717920146</v>
      </c>
    </row>
    <row r="164" spans="1:10" ht="13.5" customHeight="1" x14ac:dyDescent="0.25">
      <c r="A164" s="150" t="s">
        <v>45</v>
      </c>
      <c r="B164" s="26">
        <v>36075.732000000004</v>
      </c>
      <c r="C164" s="26">
        <v>13169.28</v>
      </c>
      <c r="D164" s="26">
        <f t="shared" si="31"/>
        <v>49245.012000000002</v>
      </c>
      <c r="E164" s="26">
        <v>0</v>
      </c>
      <c r="F164" s="26">
        <f t="shared" si="32"/>
        <v>49245.012000000002</v>
      </c>
      <c r="G164" s="26">
        <v>25501.653310999998</v>
      </c>
      <c r="H164" s="163">
        <f t="shared" si="33"/>
        <v>51.785251491054559</v>
      </c>
      <c r="I164" s="26">
        <v>2475.1621559999999</v>
      </c>
      <c r="J164" s="69">
        <f t="shared" si="34"/>
        <v>5.0262190128007278</v>
      </c>
    </row>
    <row r="165" spans="1:10" ht="13.5" customHeight="1" x14ac:dyDescent="0.25">
      <c r="A165" s="150" t="s">
        <v>46</v>
      </c>
      <c r="B165" s="73">
        <v>105523.133</v>
      </c>
      <c r="C165" s="73">
        <v>4289.790129</v>
      </c>
      <c r="D165" s="26">
        <f t="shared" si="31"/>
        <v>109812.923129</v>
      </c>
      <c r="E165" s="26">
        <v>0</v>
      </c>
      <c r="F165" s="26">
        <f t="shared" si="32"/>
        <v>109812.923129</v>
      </c>
      <c r="G165" s="26">
        <v>65206.122891999999</v>
      </c>
      <c r="H165" s="163">
        <f t="shared" si="33"/>
        <v>59.379279809718497</v>
      </c>
      <c r="I165" s="26">
        <v>6187.1085469999998</v>
      </c>
      <c r="J165" s="163">
        <f t="shared" si="34"/>
        <v>5.6342262556218889</v>
      </c>
    </row>
    <row r="166" spans="1:10" ht="13.5" customHeight="1" x14ac:dyDescent="0.25">
      <c r="A166" s="150" t="s">
        <v>47</v>
      </c>
      <c r="B166" s="73">
        <v>15736.405000000001</v>
      </c>
      <c r="C166" s="73">
        <v>3320.714203</v>
      </c>
      <c r="D166" s="73">
        <f t="shared" si="31"/>
        <v>19057.119203000002</v>
      </c>
      <c r="E166" s="26">
        <v>0</v>
      </c>
      <c r="F166" s="26">
        <f t="shared" si="32"/>
        <v>19057.119203000002</v>
      </c>
      <c r="G166" s="26">
        <v>13263.413239</v>
      </c>
      <c r="H166" s="163">
        <f t="shared" si="33"/>
        <v>69.598206831345493</v>
      </c>
      <c r="I166" s="26">
        <v>2442.5554670000001</v>
      </c>
      <c r="J166" s="163">
        <f t="shared" si="34"/>
        <v>12.817023606671302</v>
      </c>
    </row>
    <row r="167" spans="1:10" ht="11.25" customHeight="1" x14ac:dyDescent="0.25">
      <c r="A167" s="37" t="s">
        <v>56</v>
      </c>
      <c r="B167" s="38">
        <f t="shared" ref="B167:G167" si="35">SUM(B147:B166)</f>
        <v>652660.10900000005</v>
      </c>
      <c r="C167" s="38">
        <f t="shared" si="35"/>
        <v>53662.445420000004</v>
      </c>
      <c r="D167" s="38">
        <f t="shared" si="35"/>
        <v>706322.55441999994</v>
      </c>
      <c r="E167" s="38">
        <f t="shared" si="35"/>
        <v>0</v>
      </c>
      <c r="F167" s="38">
        <f t="shared" si="35"/>
        <v>706322.55441999994</v>
      </c>
      <c r="G167" s="38">
        <f t="shared" si="35"/>
        <v>427598.82744899997</v>
      </c>
      <c r="H167" s="39">
        <f t="shared" si="33"/>
        <v>60.538747456553295</v>
      </c>
      <c r="I167" s="38">
        <f>SUM(I147:I166)</f>
        <v>91395.26078954502</v>
      </c>
      <c r="J167" s="40">
        <f t="shared" si="34"/>
        <v>12.939592572489019</v>
      </c>
    </row>
    <row r="168" spans="1:10" ht="14.25" customHeight="1" x14ac:dyDescent="0.25">
      <c r="A168" s="232" t="s">
        <v>132</v>
      </c>
      <c r="B168" s="232"/>
      <c r="C168" s="232"/>
      <c r="D168" s="232"/>
      <c r="E168" s="232"/>
      <c r="F168" s="232"/>
      <c r="G168" s="232"/>
      <c r="H168" s="232"/>
      <c r="I168" s="232"/>
      <c r="J168" s="232"/>
    </row>
    <row r="169" spans="1:10" ht="9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3.5" customHeight="1" x14ac:dyDescent="0.25">
      <c r="A170" s="231" t="s">
        <v>26</v>
      </c>
      <c r="B170" s="231"/>
      <c r="C170" s="231"/>
      <c r="D170" s="231"/>
      <c r="E170" s="231"/>
      <c r="F170" s="231"/>
      <c r="G170" s="231"/>
      <c r="H170" s="231"/>
      <c r="I170" s="231"/>
      <c r="J170" s="231"/>
    </row>
    <row r="171" spans="1:10" ht="13.5" customHeight="1" x14ac:dyDescent="0.25">
      <c r="A171" s="228" t="s">
        <v>53</v>
      </c>
      <c r="B171" s="228"/>
      <c r="C171" s="228"/>
      <c r="D171" s="228"/>
      <c r="E171" s="228"/>
      <c r="F171" s="228"/>
      <c r="G171" s="228"/>
      <c r="H171" s="228"/>
      <c r="I171" s="228"/>
      <c r="J171" s="228"/>
    </row>
    <row r="172" spans="1:10" ht="13.5" customHeight="1" x14ac:dyDescent="0.25">
      <c r="A172" s="228" t="s">
        <v>113</v>
      </c>
      <c r="B172" s="228"/>
      <c r="C172" s="228"/>
      <c r="D172" s="228"/>
      <c r="E172" s="228"/>
      <c r="F172" s="228"/>
      <c r="G172" s="228"/>
      <c r="H172" s="228"/>
      <c r="I172" s="228"/>
      <c r="J172" s="228"/>
    </row>
    <row r="173" spans="1:10" ht="9.75" customHeight="1" x14ac:dyDescent="0.25">
      <c r="A173" s="233" t="s">
        <v>2</v>
      </c>
      <c r="B173" s="233"/>
      <c r="C173" s="233"/>
      <c r="D173" s="233"/>
      <c r="E173" s="233"/>
      <c r="F173" s="233"/>
      <c r="G173" s="233"/>
      <c r="H173" s="233"/>
      <c r="I173" s="233"/>
      <c r="J173" s="233"/>
    </row>
    <row r="174" spans="1:10" ht="23.25" customHeight="1" x14ac:dyDescent="0.25">
      <c r="A174" s="19" t="s">
        <v>4</v>
      </c>
      <c r="B174" s="22" t="s">
        <v>5</v>
      </c>
      <c r="C174" s="35" t="s">
        <v>6</v>
      </c>
      <c r="D174" s="22" t="s">
        <v>25</v>
      </c>
      <c r="E174" s="35" t="s">
        <v>8</v>
      </c>
      <c r="F174" s="22" t="s">
        <v>9</v>
      </c>
      <c r="G174" s="35" t="s">
        <v>10</v>
      </c>
      <c r="H174" s="22" t="s">
        <v>11</v>
      </c>
      <c r="I174" s="35" t="s">
        <v>12</v>
      </c>
      <c r="J174" s="22" t="s">
        <v>13</v>
      </c>
    </row>
    <row r="175" spans="1:10" ht="13.5" customHeight="1" x14ac:dyDescent="0.25">
      <c r="A175" s="150" t="s">
        <v>28</v>
      </c>
      <c r="B175" s="109">
        <v>27544.262999999999</v>
      </c>
      <c r="C175" s="111">
        <v>-6591.8927530000001</v>
      </c>
      <c r="D175" s="109">
        <f>+B175+C175</f>
        <v>20952.370246999999</v>
      </c>
      <c r="E175" s="111">
        <v>0</v>
      </c>
      <c r="F175" s="109">
        <f>+D175-E175</f>
        <v>20952.370246999999</v>
      </c>
      <c r="G175" s="111">
        <v>20699.523595940002</v>
      </c>
      <c r="H175" s="164">
        <f>+G175/F175*100</f>
        <v>98.793231276083432</v>
      </c>
      <c r="I175" s="111">
        <v>15156.125468550001</v>
      </c>
      <c r="J175" s="164">
        <f>+I175/F175*100</f>
        <v>72.336090331928361</v>
      </c>
    </row>
    <row r="176" spans="1:10" s="107" customFormat="1" x14ac:dyDescent="0.25">
      <c r="A176" s="150" t="s">
        <v>29</v>
      </c>
      <c r="B176" s="58">
        <v>11734.87</v>
      </c>
      <c r="C176" s="111">
        <v>-3190.3433359999999</v>
      </c>
      <c r="D176" s="109">
        <f t="shared" ref="D176:D194" si="36">+B176+C176</f>
        <v>8544.5266640000009</v>
      </c>
      <c r="E176" s="111">
        <v>0</v>
      </c>
      <c r="F176" s="109">
        <f t="shared" ref="F176:F194" si="37">+D176-E176</f>
        <v>8544.5266640000009</v>
      </c>
      <c r="G176" s="111">
        <v>8435.9116159999994</v>
      </c>
      <c r="H176" s="164">
        <f t="shared" ref="H176:H195" si="38">+G176/F176*100</f>
        <v>98.72883481705756</v>
      </c>
      <c r="I176" s="111">
        <v>5370.1296679999996</v>
      </c>
      <c r="J176" s="164">
        <f t="shared" ref="J176:J195" si="39">+I176/F176*100</f>
        <v>62.848767160216788</v>
      </c>
    </row>
    <row r="177" spans="1:10" x14ac:dyDescent="0.25">
      <c r="A177" s="150" t="s">
        <v>30</v>
      </c>
      <c r="B177" s="58">
        <v>17701.671999999999</v>
      </c>
      <c r="C177" s="111">
        <v>-1841.4818849999999</v>
      </c>
      <c r="D177" s="109">
        <f t="shared" si="36"/>
        <v>15860.190114999999</v>
      </c>
      <c r="E177" s="111">
        <v>0</v>
      </c>
      <c r="F177" s="109">
        <f t="shared" si="37"/>
        <v>15860.190114999999</v>
      </c>
      <c r="G177" s="111">
        <v>14808.571204</v>
      </c>
      <c r="H177" s="164">
        <f t="shared" si="38"/>
        <v>93.369443219943392</v>
      </c>
      <c r="I177" s="111">
        <v>10718.861171</v>
      </c>
      <c r="J177" s="152">
        <f t="shared" si="39"/>
        <v>67.583434330099777</v>
      </c>
    </row>
    <row r="178" spans="1:10" x14ac:dyDescent="0.25">
      <c r="A178" s="150" t="s">
        <v>31</v>
      </c>
      <c r="B178" s="58">
        <v>46734.917999999998</v>
      </c>
      <c r="C178" s="111">
        <v>-207.87777600000001</v>
      </c>
      <c r="D178" s="109">
        <f t="shared" si="36"/>
        <v>46527.040223999997</v>
      </c>
      <c r="E178" s="111">
        <v>0</v>
      </c>
      <c r="F178" s="109">
        <f t="shared" si="37"/>
        <v>46527.040223999997</v>
      </c>
      <c r="G178" s="111">
        <v>46064.158603999997</v>
      </c>
      <c r="H178" s="164">
        <f t="shared" si="38"/>
        <v>99.005134180529211</v>
      </c>
      <c r="I178" s="111">
        <v>29924.579657999999</v>
      </c>
      <c r="J178" s="164">
        <f t="shared" si="39"/>
        <v>64.316534028235978</v>
      </c>
    </row>
    <row r="179" spans="1:10" x14ac:dyDescent="0.25">
      <c r="A179" s="150" t="s">
        <v>32</v>
      </c>
      <c r="B179" s="58">
        <v>40419.785000000003</v>
      </c>
      <c r="C179" s="111">
        <v>5500.9990310000003</v>
      </c>
      <c r="D179" s="109">
        <f t="shared" si="36"/>
        <v>45920.784031000003</v>
      </c>
      <c r="E179" s="111">
        <v>0</v>
      </c>
      <c r="F179" s="109">
        <f t="shared" si="37"/>
        <v>45920.784031000003</v>
      </c>
      <c r="G179" s="111">
        <v>39984.191047</v>
      </c>
      <c r="H179" s="164">
        <f t="shared" si="38"/>
        <v>87.072100119213218</v>
      </c>
      <c r="I179" s="111">
        <v>19362.247813000002</v>
      </c>
      <c r="J179" s="164">
        <f t="shared" si="39"/>
        <v>42.164453899412997</v>
      </c>
    </row>
    <row r="180" spans="1:10" x14ac:dyDescent="0.25">
      <c r="A180" s="150" t="s">
        <v>33</v>
      </c>
      <c r="B180" s="58">
        <v>32717.508000000002</v>
      </c>
      <c r="C180" s="111">
        <v>-5172.2427070000003</v>
      </c>
      <c r="D180" s="109">
        <f t="shared" si="36"/>
        <v>27545.265293</v>
      </c>
      <c r="E180" s="111">
        <v>0</v>
      </c>
      <c r="F180" s="109">
        <f t="shared" si="37"/>
        <v>27545.265293</v>
      </c>
      <c r="G180" s="111">
        <v>27419.713683999998</v>
      </c>
      <c r="H180" s="164">
        <f t="shared" si="38"/>
        <v>99.544198947933509</v>
      </c>
      <c r="I180" s="111">
        <v>13202.301028</v>
      </c>
      <c r="J180" s="164">
        <f t="shared" si="39"/>
        <v>47.929474948114084</v>
      </c>
    </row>
    <row r="181" spans="1:10" x14ac:dyDescent="0.25">
      <c r="A181" s="150" t="s">
        <v>34</v>
      </c>
      <c r="B181" s="109">
        <v>49764.303999999996</v>
      </c>
      <c r="C181" s="111">
        <v>-4343.428793</v>
      </c>
      <c r="D181" s="109">
        <f t="shared" si="36"/>
        <v>45420.875206999997</v>
      </c>
      <c r="E181" s="111">
        <v>0</v>
      </c>
      <c r="F181" s="109">
        <f t="shared" si="37"/>
        <v>45420.875206999997</v>
      </c>
      <c r="G181" s="111">
        <v>44726.093253999999</v>
      </c>
      <c r="H181" s="164">
        <f t="shared" si="38"/>
        <v>98.470346619624536</v>
      </c>
      <c r="I181" s="111">
        <v>27131.865919</v>
      </c>
      <c r="J181" s="164">
        <f t="shared" si="39"/>
        <v>59.734352971733571</v>
      </c>
    </row>
    <row r="182" spans="1:10" x14ac:dyDescent="0.25">
      <c r="A182" s="150" t="s">
        <v>35</v>
      </c>
      <c r="B182" s="58">
        <v>79696.400999999998</v>
      </c>
      <c r="C182" s="111">
        <v>-10223.105415</v>
      </c>
      <c r="D182" s="109">
        <f t="shared" si="36"/>
        <v>69473.295585</v>
      </c>
      <c r="E182" s="111">
        <v>0</v>
      </c>
      <c r="F182" s="109">
        <f t="shared" si="37"/>
        <v>69473.295585</v>
      </c>
      <c r="G182" s="111">
        <v>69096.217226719993</v>
      </c>
      <c r="H182" s="164">
        <f t="shared" si="38"/>
        <v>99.457232660254817</v>
      </c>
      <c r="I182" s="111">
        <v>30750.34665272</v>
      </c>
      <c r="J182" s="164">
        <f t="shared" si="39"/>
        <v>44.262110201893627</v>
      </c>
    </row>
    <row r="183" spans="1:10" x14ac:dyDescent="0.25">
      <c r="A183" s="150" t="s">
        <v>36</v>
      </c>
      <c r="B183" s="58">
        <v>27013.276999999998</v>
      </c>
      <c r="C183" s="111">
        <v>-3293.2576509999999</v>
      </c>
      <c r="D183" s="109">
        <f t="shared" si="36"/>
        <v>23720.019348999998</v>
      </c>
      <c r="E183" s="111">
        <v>0</v>
      </c>
      <c r="F183" s="109">
        <f t="shared" si="37"/>
        <v>23720.019348999998</v>
      </c>
      <c r="G183" s="111">
        <v>23634.884521</v>
      </c>
      <c r="H183" s="164">
        <f t="shared" si="38"/>
        <v>99.641084491764602</v>
      </c>
      <c r="I183" s="111">
        <v>11762.195269</v>
      </c>
      <c r="J183" s="164">
        <f t="shared" si="39"/>
        <v>49.587629318252965</v>
      </c>
    </row>
    <row r="184" spans="1:10" x14ac:dyDescent="0.25">
      <c r="A184" s="150" t="s">
        <v>37</v>
      </c>
      <c r="B184" s="58">
        <v>55372.004999999997</v>
      </c>
      <c r="C184" s="111">
        <v>-10290.187003700001</v>
      </c>
      <c r="D184" s="109">
        <f t="shared" si="36"/>
        <v>45081.8179963</v>
      </c>
      <c r="E184" s="111">
        <v>0</v>
      </c>
      <c r="F184" s="109">
        <f t="shared" si="37"/>
        <v>45081.8179963</v>
      </c>
      <c r="G184" s="111">
        <v>45081.817963000001</v>
      </c>
      <c r="H184" s="164">
        <f t="shared" si="38"/>
        <v>99.999999926134308</v>
      </c>
      <c r="I184" s="111">
        <v>26981.204038</v>
      </c>
      <c r="J184" s="164">
        <f t="shared" si="39"/>
        <v>59.849414325337172</v>
      </c>
    </row>
    <row r="185" spans="1:10" x14ac:dyDescent="0.25">
      <c r="A185" s="150" t="s">
        <v>38</v>
      </c>
      <c r="B185" s="58">
        <v>39083.851999999999</v>
      </c>
      <c r="C185" s="111">
        <v>-10344.557677000001</v>
      </c>
      <c r="D185" s="109">
        <f t="shared" si="36"/>
        <v>28739.294322999998</v>
      </c>
      <c r="E185" s="111">
        <v>0</v>
      </c>
      <c r="F185" s="109">
        <f t="shared" si="37"/>
        <v>28739.294322999998</v>
      </c>
      <c r="G185" s="111">
        <v>26770.094856</v>
      </c>
      <c r="H185" s="164">
        <f t="shared" si="38"/>
        <v>93.148059082911956</v>
      </c>
      <c r="I185" s="111">
        <v>20900.073954</v>
      </c>
      <c r="J185" s="164">
        <f t="shared" si="39"/>
        <v>72.722989364682192</v>
      </c>
    </row>
    <row r="186" spans="1:10" x14ac:dyDescent="0.25">
      <c r="A186" s="150" t="s">
        <v>39</v>
      </c>
      <c r="B186" s="109">
        <v>17416.143</v>
      </c>
      <c r="C186" s="111">
        <v>-3503.3919740000001</v>
      </c>
      <c r="D186" s="109">
        <f t="shared" si="36"/>
        <v>13912.751026</v>
      </c>
      <c r="E186" s="111">
        <v>0</v>
      </c>
      <c r="F186" s="109">
        <f t="shared" si="37"/>
        <v>13912.751026</v>
      </c>
      <c r="G186" s="111">
        <v>13805.098736</v>
      </c>
      <c r="H186" s="164">
        <f t="shared" si="38"/>
        <v>99.226232901035743</v>
      </c>
      <c r="I186" s="111">
        <v>11401.544222</v>
      </c>
      <c r="J186" s="164">
        <f t="shared" si="39"/>
        <v>81.950321691899148</v>
      </c>
    </row>
    <row r="187" spans="1:10" x14ac:dyDescent="0.25">
      <c r="A187" s="150" t="s">
        <v>40</v>
      </c>
      <c r="B187" s="58">
        <v>13548.466</v>
      </c>
      <c r="C187" s="111">
        <v>-2058.9528030000001</v>
      </c>
      <c r="D187" s="109">
        <f t="shared" si="36"/>
        <v>11489.513197</v>
      </c>
      <c r="E187" s="111">
        <v>0</v>
      </c>
      <c r="F187" s="109">
        <f t="shared" si="37"/>
        <v>11489.513197</v>
      </c>
      <c r="G187" s="111">
        <v>11395.292265</v>
      </c>
      <c r="H187" s="164">
        <f t="shared" si="38"/>
        <v>99.179939738224917</v>
      </c>
      <c r="I187" s="111">
        <v>7582.3270439999997</v>
      </c>
      <c r="J187" s="164">
        <f t="shared" si="39"/>
        <v>65.993457807940928</v>
      </c>
    </row>
    <row r="188" spans="1:10" x14ac:dyDescent="0.25">
      <c r="A188" s="150" t="s">
        <v>41</v>
      </c>
      <c r="B188" s="58">
        <v>21985.481</v>
      </c>
      <c r="C188" s="111">
        <v>-3801.7316959999998</v>
      </c>
      <c r="D188" s="109">
        <f t="shared" si="36"/>
        <v>18183.749304000001</v>
      </c>
      <c r="E188" s="111">
        <v>0</v>
      </c>
      <c r="F188" s="109">
        <f t="shared" si="37"/>
        <v>18183.749304000001</v>
      </c>
      <c r="G188" s="111">
        <v>18136.376995999999</v>
      </c>
      <c r="H188" s="164">
        <f t="shared" si="38"/>
        <v>99.739479976279796</v>
      </c>
      <c r="I188" s="111">
        <v>10021.462154999999</v>
      </c>
      <c r="J188" s="164">
        <f t="shared" si="39"/>
        <v>55.112188292188513</v>
      </c>
    </row>
    <row r="189" spans="1:10" x14ac:dyDescent="0.25">
      <c r="A189" s="150" t="s">
        <v>42</v>
      </c>
      <c r="B189" s="58">
        <v>13388.529</v>
      </c>
      <c r="C189" s="111">
        <v>80.301839999999999</v>
      </c>
      <c r="D189" s="109">
        <f t="shared" si="36"/>
        <v>13468.830840000001</v>
      </c>
      <c r="E189" s="111">
        <v>0</v>
      </c>
      <c r="F189" s="109">
        <f t="shared" si="37"/>
        <v>13468.830840000001</v>
      </c>
      <c r="G189" s="111">
        <v>13283.95382314</v>
      </c>
      <c r="H189" s="164">
        <f t="shared" si="38"/>
        <v>98.627371454462491</v>
      </c>
      <c r="I189" s="111">
        <v>8349.2098220000007</v>
      </c>
      <c r="J189" s="164">
        <f t="shared" si="39"/>
        <v>61.989120816666222</v>
      </c>
    </row>
    <row r="190" spans="1:10" x14ac:dyDescent="0.25">
      <c r="A190" s="150" t="s">
        <v>43</v>
      </c>
      <c r="B190" s="58">
        <v>19481.690999999999</v>
      </c>
      <c r="C190" s="111">
        <v>-3122.6233619999998</v>
      </c>
      <c r="D190" s="109">
        <f t="shared" si="36"/>
        <v>16359.067637999999</v>
      </c>
      <c r="E190" s="111">
        <v>0</v>
      </c>
      <c r="F190" s="109">
        <f t="shared" si="37"/>
        <v>16359.067637999999</v>
      </c>
      <c r="G190" s="111">
        <v>16350.052853179999</v>
      </c>
      <c r="H190" s="164">
        <f t="shared" si="38"/>
        <v>99.944894262805917</v>
      </c>
      <c r="I190" s="111">
        <v>9754.2525189999997</v>
      </c>
      <c r="J190" s="164">
        <f t="shared" si="39"/>
        <v>59.625968513890925</v>
      </c>
    </row>
    <row r="191" spans="1:10" x14ac:dyDescent="0.25">
      <c r="A191" s="150" t="s">
        <v>44</v>
      </c>
      <c r="B191" s="58">
        <v>13606.005999999999</v>
      </c>
      <c r="C191" s="111">
        <v>-756.36331800000005</v>
      </c>
      <c r="D191" s="109">
        <f t="shared" si="36"/>
        <v>12849.642682</v>
      </c>
      <c r="E191" s="111">
        <v>0</v>
      </c>
      <c r="F191" s="109">
        <f t="shared" si="37"/>
        <v>12849.642682</v>
      </c>
      <c r="G191" s="111">
        <v>12727.009947</v>
      </c>
      <c r="H191" s="164">
        <f t="shared" si="38"/>
        <v>99.045633111870217</v>
      </c>
      <c r="I191" s="111">
        <v>4663.3477469999998</v>
      </c>
      <c r="J191" s="164">
        <f t="shared" si="39"/>
        <v>36.2916531020158</v>
      </c>
    </row>
    <row r="192" spans="1:10" x14ac:dyDescent="0.25">
      <c r="A192" s="150" t="s">
        <v>45</v>
      </c>
      <c r="B192" s="58">
        <v>70033.679000000004</v>
      </c>
      <c r="C192" s="111">
        <v>-84.565860999999998</v>
      </c>
      <c r="D192" s="109">
        <f t="shared" si="36"/>
        <v>69949.113139000008</v>
      </c>
      <c r="E192" s="111">
        <v>0</v>
      </c>
      <c r="F192" s="109">
        <f t="shared" si="37"/>
        <v>69949.113139000008</v>
      </c>
      <c r="G192" s="111">
        <v>69769.606627200003</v>
      </c>
      <c r="H192" s="164">
        <f t="shared" si="38"/>
        <v>99.74337557154827</v>
      </c>
      <c r="I192" s="111">
        <v>32380.579556000001</v>
      </c>
      <c r="J192" s="164">
        <f t="shared" si="39"/>
        <v>46.291622728160462</v>
      </c>
    </row>
    <row r="193" spans="1:10" x14ac:dyDescent="0.25">
      <c r="A193" s="150" t="s">
        <v>46</v>
      </c>
      <c r="B193" s="58">
        <v>85610.648000000001</v>
      </c>
      <c r="C193" s="111">
        <v>-6524.2377919999999</v>
      </c>
      <c r="D193" s="109">
        <f t="shared" si="36"/>
        <v>79086.410208000001</v>
      </c>
      <c r="E193" s="111">
        <v>0</v>
      </c>
      <c r="F193" s="109">
        <f t="shared" si="37"/>
        <v>79086.410208000001</v>
      </c>
      <c r="G193" s="111">
        <v>78221.138777739994</v>
      </c>
      <c r="H193" s="164">
        <f t="shared" si="38"/>
        <v>98.905916417265232</v>
      </c>
      <c r="I193" s="111">
        <v>41015.752465999998</v>
      </c>
      <c r="J193" s="164">
        <f t="shared" si="39"/>
        <v>51.8619474042723</v>
      </c>
    </row>
    <row r="194" spans="1:10" x14ac:dyDescent="0.25">
      <c r="A194" s="150" t="s">
        <v>47</v>
      </c>
      <c r="B194" s="58">
        <v>18805.413</v>
      </c>
      <c r="C194" s="111">
        <v>-4699.3512760000003</v>
      </c>
      <c r="D194" s="109">
        <f t="shared" si="36"/>
        <v>14106.061723999999</v>
      </c>
      <c r="E194" s="111">
        <v>0</v>
      </c>
      <c r="F194" s="109">
        <f t="shared" si="37"/>
        <v>14106.061723999999</v>
      </c>
      <c r="G194" s="111">
        <v>14106.061723999999</v>
      </c>
      <c r="H194" s="164">
        <f t="shared" si="38"/>
        <v>100</v>
      </c>
      <c r="I194" s="111">
        <v>12211.895200000001</v>
      </c>
      <c r="J194" s="164">
        <f t="shared" si="39"/>
        <v>86.571967703946243</v>
      </c>
    </row>
    <row r="195" spans="1:10" ht="10.5" customHeight="1" x14ac:dyDescent="0.25">
      <c r="A195" s="37" t="s">
        <v>57</v>
      </c>
      <c r="B195" s="38">
        <f t="shared" ref="B195:G195" si="40">SUM(B175:B194)</f>
        <v>701658.91100000008</v>
      </c>
      <c r="C195" s="38">
        <f t="shared" si="40"/>
        <v>-74468.292207700011</v>
      </c>
      <c r="D195" s="38">
        <f t="shared" si="40"/>
        <v>627190.61879230011</v>
      </c>
      <c r="E195" s="38">
        <f t="shared" si="40"/>
        <v>0</v>
      </c>
      <c r="F195" s="38">
        <f t="shared" si="40"/>
        <v>627190.61879230011</v>
      </c>
      <c r="G195" s="38">
        <f t="shared" si="40"/>
        <v>614515.76932091988</v>
      </c>
      <c r="H195" s="39">
        <f t="shared" si="38"/>
        <v>97.979107293443491</v>
      </c>
      <c r="I195" s="38">
        <f>SUM(I175:I194)</f>
        <v>348640.30137026997</v>
      </c>
      <c r="J195" s="40">
        <f t="shared" si="39"/>
        <v>55.587614183643488</v>
      </c>
    </row>
    <row r="196" spans="1:10" ht="11.25" customHeight="1" x14ac:dyDescent="0.25">
      <c r="A196" s="232" t="s">
        <v>132</v>
      </c>
      <c r="B196" s="232"/>
      <c r="C196" s="232"/>
      <c r="D196" s="232"/>
      <c r="E196" s="232"/>
      <c r="F196" s="232"/>
      <c r="G196" s="232"/>
      <c r="H196" s="232"/>
      <c r="I196" s="232"/>
      <c r="J196" s="232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 x14ac:dyDescent="0.25">
      <c r="A198" s="229" t="s">
        <v>3</v>
      </c>
      <c r="B198" s="229"/>
      <c r="C198" s="229"/>
      <c r="D198" s="229"/>
      <c r="E198" s="229"/>
      <c r="F198" s="229"/>
      <c r="G198" s="229"/>
      <c r="H198" s="229"/>
      <c r="I198" s="229"/>
      <c r="J198" s="229"/>
    </row>
    <row r="199" spans="1:10" ht="12.75" customHeight="1" x14ac:dyDescent="0.25">
      <c r="A199" s="229" t="s">
        <v>115</v>
      </c>
      <c r="B199" s="229"/>
      <c r="C199" s="229"/>
      <c r="D199" s="229"/>
      <c r="E199" s="229"/>
      <c r="F199" s="229"/>
      <c r="G199" s="229"/>
      <c r="H199" s="229"/>
      <c r="I199" s="229"/>
      <c r="J199" s="229"/>
    </row>
    <row r="200" spans="1:10" ht="12.75" customHeight="1" x14ac:dyDescent="0.25">
      <c r="A200" s="228" t="s">
        <v>113</v>
      </c>
      <c r="B200" s="228"/>
      <c r="C200" s="228"/>
      <c r="D200" s="228"/>
      <c r="E200" s="228"/>
      <c r="F200" s="228"/>
      <c r="G200" s="228"/>
      <c r="H200" s="228"/>
      <c r="I200" s="228"/>
      <c r="J200" s="228"/>
    </row>
    <row r="201" spans="1:10" x14ac:dyDescent="0.25">
      <c r="A201" s="227" t="s">
        <v>2</v>
      </c>
      <c r="B201" s="227"/>
      <c r="C201" s="227"/>
      <c r="D201" s="227"/>
      <c r="E201" s="227"/>
      <c r="F201" s="227"/>
      <c r="G201" s="227"/>
      <c r="H201" s="227"/>
      <c r="I201" s="227"/>
      <c r="J201" s="227"/>
    </row>
    <row r="202" spans="1:10" ht="25.5" x14ac:dyDescent="0.25">
      <c r="A202" s="102" t="s">
        <v>77</v>
      </c>
      <c r="B202" s="42" t="s">
        <v>5</v>
      </c>
      <c r="C202" s="42" t="s">
        <v>6</v>
      </c>
      <c r="D202" s="103" t="s">
        <v>7</v>
      </c>
      <c r="E202" s="42" t="s">
        <v>8</v>
      </c>
      <c r="F202" s="42" t="s">
        <v>9</v>
      </c>
      <c r="G202" s="42" t="s">
        <v>10</v>
      </c>
      <c r="H202" s="35" t="s">
        <v>11</v>
      </c>
      <c r="I202" s="42" t="s">
        <v>12</v>
      </c>
      <c r="J202" s="22" t="s">
        <v>13</v>
      </c>
    </row>
    <row r="203" spans="1:10" x14ac:dyDescent="0.25">
      <c r="A203" s="219" t="s">
        <v>78</v>
      </c>
      <c r="B203" s="59">
        <v>55158.326999999997</v>
      </c>
      <c r="C203" s="109">
        <v>0</v>
      </c>
      <c r="D203" s="111">
        <f>+B203+C203</f>
        <v>55158.326999999997</v>
      </c>
      <c r="E203" s="109">
        <v>0</v>
      </c>
      <c r="F203" s="111">
        <f>+D203+E203</f>
        <v>55158.326999999997</v>
      </c>
      <c r="G203" s="109">
        <v>37069.282165999997</v>
      </c>
      <c r="H203" s="170">
        <f>+G203/D203*100</f>
        <v>67.205232975974781</v>
      </c>
      <c r="I203" s="109">
        <v>37069.282165999997</v>
      </c>
      <c r="J203" s="171">
        <f>+I203/D203*100</f>
        <v>67.205232975974781</v>
      </c>
    </row>
    <row r="204" spans="1:10" x14ac:dyDescent="0.25">
      <c r="A204" s="219" t="s">
        <v>79</v>
      </c>
      <c r="B204" s="110">
        <v>103185.371</v>
      </c>
      <c r="C204" s="109">
        <v>0</v>
      </c>
      <c r="D204" s="111">
        <f t="shared" ref="D204:D225" si="41">+B204+C204</f>
        <v>103185.371</v>
      </c>
      <c r="E204" s="109">
        <v>0</v>
      </c>
      <c r="F204" s="111">
        <f t="shared" ref="F204:F225" si="42">+D204+E204</f>
        <v>103185.371</v>
      </c>
      <c r="G204" s="109">
        <v>73196.65165</v>
      </c>
      <c r="H204" s="170">
        <f t="shared" ref="H204:H225" si="43">+G204/D204*100</f>
        <v>70.937043633830612</v>
      </c>
      <c r="I204" s="109">
        <v>65285.174164999997</v>
      </c>
      <c r="J204" s="171">
        <f t="shared" ref="J204:J225" si="44">+I204/D204*100</f>
        <v>63.269796418137602</v>
      </c>
    </row>
    <row r="205" spans="1:10" x14ac:dyDescent="0.25">
      <c r="A205" s="219" t="s">
        <v>80</v>
      </c>
      <c r="B205" s="110">
        <v>75439.899000000005</v>
      </c>
      <c r="C205" s="109">
        <v>0</v>
      </c>
      <c r="D205" s="111">
        <f t="shared" si="41"/>
        <v>75439.899000000005</v>
      </c>
      <c r="E205" s="109">
        <v>0</v>
      </c>
      <c r="F205" s="111">
        <f t="shared" si="42"/>
        <v>75439.899000000005</v>
      </c>
      <c r="G205" s="109">
        <v>49248.712368</v>
      </c>
      <c r="H205" s="170">
        <f t="shared" si="43"/>
        <v>65.282049712182143</v>
      </c>
      <c r="I205" s="109">
        <v>39564.347198000003</v>
      </c>
      <c r="J205" s="171">
        <f t="shared" si="44"/>
        <v>52.444857061645855</v>
      </c>
    </row>
    <row r="206" spans="1:10" x14ac:dyDescent="0.25">
      <c r="A206" s="219" t="s">
        <v>81</v>
      </c>
      <c r="B206" s="110">
        <v>16377.989</v>
      </c>
      <c r="C206" s="109">
        <v>0</v>
      </c>
      <c r="D206" s="111">
        <f t="shared" si="41"/>
        <v>16377.989</v>
      </c>
      <c r="E206" s="109">
        <v>0</v>
      </c>
      <c r="F206" s="111">
        <f t="shared" si="42"/>
        <v>16377.989</v>
      </c>
      <c r="G206" s="109">
        <v>12933.970305000001</v>
      </c>
      <c r="H206" s="170">
        <f t="shared" si="43"/>
        <v>78.971663157180046</v>
      </c>
      <c r="I206" s="109">
        <v>9989.6229619999995</v>
      </c>
      <c r="J206" s="171">
        <f t="shared" si="44"/>
        <v>60.994197529379214</v>
      </c>
    </row>
    <row r="207" spans="1:10" x14ac:dyDescent="0.25">
      <c r="A207" s="219" t="s">
        <v>82</v>
      </c>
      <c r="B207" s="59">
        <v>94526.437999999995</v>
      </c>
      <c r="C207" s="109">
        <v>0</v>
      </c>
      <c r="D207" s="111">
        <f t="shared" si="41"/>
        <v>94526.437999999995</v>
      </c>
      <c r="E207" s="109">
        <v>0</v>
      </c>
      <c r="F207" s="111">
        <f t="shared" si="42"/>
        <v>94526.437999999995</v>
      </c>
      <c r="G207" s="109">
        <v>61775.289665260003</v>
      </c>
      <c r="H207" s="170">
        <f t="shared" si="43"/>
        <v>65.352393438606043</v>
      </c>
      <c r="I207" s="109">
        <v>58548.843609199997</v>
      </c>
      <c r="J207" s="169">
        <f t="shared" si="44"/>
        <v>61.939119729868587</v>
      </c>
    </row>
    <row r="208" spans="1:10" x14ac:dyDescent="0.25">
      <c r="A208" s="219" t="s">
        <v>83</v>
      </c>
      <c r="B208" s="59">
        <f>SUM(B209:B211)</f>
        <v>245916.18200000003</v>
      </c>
      <c r="C208" s="58">
        <f>SUM(C209:C211)</f>
        <v>0</v>
      </c>
      <c r="D208" s="60">
        <f t="shared" si="41"/>
        <v>245916.18200000003</v>
      </c>
      <c r="E208" s="58">
        <v>0</v>
      </c>
      <c r="F208" s="60">
        <f t="shared" si="42"/>
        <v>245916.18200000003</v>
      </c>
      <c r="G208" s="109">
        <f>SUM(G209:G211)</f>
        <v>112922.33250300001</v>
      </c>
      <c r="H208" s="170">
        <f t="shared" si="43"/>
        <v>45.919032893492137</v>
      </c>
      <c r="I208" s="109">
        <f>SUM(I209:I211)</f>
        <v>95261.719146250005</v>
      </c>
      <c r="J208" s="169">
        <f t="shared" si="44"/>
        <v>38.737474846714228</v>
      </c>
    </row>
    <row r="209" spans="1:10" x14ac:dyDescent="0.25">
      <c r="A209" s="219" t="s">
        <v>99</v>
      </c>
      <c r="B209" s="110">
        <v>138857.06400000001</v>
      </c>
      <c r="C209" s="109">
        <v>-525.5</v>
      </c>
      <c r="D209" s="111">
        <f>+B209+C209</f>
        <v>138331.56400000001</v>
      </c>
      <c r="E209" s="109">
        <v>0</v>
      </c>
      <c r="F209" s="111">
        <f t="shared" si="42"/>
        <v>138331.56400000001</v>
      </c>
      <c r="G209" s="109">
        <v>89168.131856000007</v>
      </c>
      <c r="H209" s="170">
        <f t="shared" si="43"/>
        <v>64.459714961366302</v>
      </c>
      <c r="I209" s="109">
        <v>76128.379942250001</v>
      </c>
      <c r="J209" s="171">
        <f t="shared" si="44"/>
        <v>55.03326770906024</v>
      </c>
    </row>
    <row r="210" spans="1:10" x14ac:dyDescent="0.25">
      <c r="A210" s="219" t="s">
        <v>100</v>
      </c>
      <c r="B210" s="110">
        <v>84791.618000000002</v>
      </c>
      <c r="C210" s="109">
        <v>0</v>
      </c>
      <c r="D210" s="111">
        <f>+B210+C210</f>
        <v>84791.618000000002</v>
      </c>
      <c r="E210" s="109">
        <v>0</v>
      </c>
      <c r="F210" s="111">
        <f t="shared" si="42"/>
        <v>84791.618000000002</v>
      </c>
      <c r="G210" s="109">
        <v>8018.0320000000002</v>
      </c>
      <c r="H210" s="170">
        <f t="shared" si="43"/>
        <v>9.4561611030939403</v>
      </c>
      <c r="I210" s="109">
        <v>8018.0320000000002</v>
      </c>
      <c r="J210" s="171">
        <f t="shared" si="44"/>
        <v>9.4561611030939403</v>
      </c>
    </row>
    <row r="211" spans="1:10" x14ac:dyDescent="0.25">
      <c r="A211" s="219" t="s">
        <v>101</v>
      </c>
      <c r="B211" s="59">
        <v>22267.5</v>
      </c>
      <c r="C211" s="109">
        <v>525.5</v>
      </c>
      <c r="D211" s="111">
        <f>+B211+C211</f>
        <v>22793</v>
      </c>
      <c r="E211" s="109">
        <v>0</v>
      </c>
      <c r="F211" s="111">
        <f t="shared" si="42"/>
        <v>22793</v>
      </c>
      <c r="G211" s="109">
        <v>15736.168647</v>
      </c>
      <c r="H211" s="170">
        <f t="shared" si="43"/>
        <v>69.039479871013029</v>
      </c>
      <c r="I211" s="109">
        <v>11115.307204000001</v>
      </c>
      <c r="J211" s="171">
        <f t="shared" si="44"/>
        <v>48.766319501601373</v>
      </c>
    </row>
    <row r="212" spans="1:10" x14ac:dyDescent="0.25">
      <c r="A212" s="219" t="s">
        <v>84</v>
      </c>
      <c r="B212" s="59">
        <v>87399.717000000004</v>
      </c>
      <c r="C212" s="109">
        <v>0</v>
      </c>
      <c r="D212" s="111">
        <f t="shared" si="41"/>
        <v>87399.717000000004</v>
      </c>
      <c r="E212" s="109">
        <v>0</v>
      </c>
      <c r="F212" s="111">
        <f t="shared" si="42"/>
        <v>87399.717000000004</v>
      </c>
      <c r="G212" s="109">
        <v>62153.043152999999</v>
      </c>
      <c r="H212" s="170">
        <f t="shared" si="43"/>
        <v>71.113551950059517</v>
      </c>
      <c r="I212" s="109">
        <v>55047.962536999999</v>
      </c>
      <c r="J212" s="171">
        <f t="shared" si="44"/>
        <v>62.984142771308967</v>
      </c>
    </row>
    <row r="213" spans="1:10" x14ac:dyDescent="0.25">
      <c r="A213" s="219" t="s">
        <v>85</v>
      </c>
      <c r="B213" s="59">
        <f>SUM(B214:B215)</f>
        <v>33029.686999999998</v>
      </c>
      <c r="C213" s="109">
        <v>0</v>
      </c>
      <c r="D213" s="111">
        <f t="shared" si="41"/>
        <v>33029.686999999998</v>
      </c>
      <c r="E213" s="109">
        <v>0</v>
      </c>
      <c r="F213" s="111">
        <f t="shared" si="42"/>
        <v>33029.686999999998</v>
      </c>
      <c r="G213" s="109">
        <f>SUM(G214:G215)</f>
        <v>23365.994553</v>
      </c>
      <c r="H213" s="170">
        <f t="shared" si="43"/>
        <v>70.742403804795373</v>
      </c>
      <c r="I213" s="109">
        <f>SUM(I214:I215)</f>
        <v>18813.551501000002</v>
      </c>
      <c r="J213" s="171">
        <f t="shared" si="44"/>
        <v>56.959520993947052</v>
      </c>
    </row>
    <row r="214" spans="1:10" x14ac:dyDescent="0.25">
      <c r="A214" s="219" t="s">
        <v>102</v>
      </c>
      <c r="B214" s="59">
        <v>33029.686999999998</v>
      </c>
      <c r="C214" s="109">
        <v>0</v>
      </c>
      <c r="D214" s="111">
        <f>+B214+C214</f>
        <v>33029.686999999998</v>
      </c>
      <c r="E214" s="109">
        <v>0</v>
      </c>
      <c r="F214" s="111">
        <f>+D214+E214</f>
        <v>33029.686999999998</v>
      </c>
      <c r="G214" s="109">
        <v>23365.994553</v>
      </c>
      <c r="H214" s="170">
        <f t="shared" si="43"/>
        <v>70.742403804795373</v>
      </c>
      <c r="I214" s="109">
        <v>18813.551501000002</v>
      </c>
      <c r="J214" s="171">
        <f t="shared" si="44"/>
        <v>56.959520993947052</v>
      </c>
    </row>
    <row r="215" spans="1:10" x14ac:dyDescent="0.25">
      <c r="A215" s="219" t="s">
        <v>103</v>
      </c>
      <c r="B215" s="59">
        <v>0</v>
      </c>
      <c r="C215" s="109">
        <v>0</v>
      </c>
      <c r="D215" s="111">
        <v>0</v>
      </c>
      <c r="E215" s="109"/>
      <c r="F215" s="111">
        <v>0</v>
      </c>
      <c r="G215" s="109">
        <v>0</v>
      </c>
      <c r="H215" s="170">
        <v>0</v>
      </c>
      <c r="I215" s="109">
        <v>0</v>
      </c>
      <c r="J215" s="171">
        <v>0</v>
      </c>
    </row>
    <row r="216" spans="1:10" x14ac:dyDescent="0.25">
      <c r="A216" s="219" t="s">
        <v>86</v>
      </c>
      <c r="B216" s="59">
        <v>53549.205000000002</v>
      </c>
      <c r="C216" s="109">
        <v>0</v>
      </c>
      <c r="D216" s="60">
        <f t="shared" si="41"/>
        <v>53549.205000000002</v>
      </c>
      <c r="E216" s="58">
        <v>0</v>
      </c>
      <c r="F216" s="111">
        <f t="shared" si="42"/>
        <v>53549.205000000002</v>
      </c>
      <c r="G216" s="109">
        <v>23038.995014</v>
      </c>
      <c r="H216" s="170">
        <f t="shared" si="43"/>
        <v>43.023972090715446</v>
      </c>
      <c r="I216" s="109">
        <v>21803.026881000002</v>
      </c>
      <c r="J216" s="171">
        <f t="shared" si="44"/>
        <v>40.715874084405172</v>
      </c>
    </row>
    <row r="217" spans="1:10" x14ac:dyDescent="0.25">
      <c r="A217" s="219" t="s">
        <v>87</v>
      </c>
      <c r="B217" s="59">
        <v>10846.298000000001</v>
      </c>
      <c r="C217" s="109">
        <v>0</v>
      </c>
      <c r="D217" s="111">
        <f t="shared" si="41"/>
        <v>10846.298000000001</v>
      </c>
      <c r="E217" s="109">
        <v>0</v>
      </c>
      <c r="F217" s="111">
        <f t="shared" si="42"/>
        <v>10846.298000000001</v>
      </c>
      <c r="G217" s="109">
        <v>7100.5303670000003</v>
      </c>
      <c r="H217" s="170">
        <f t="shared" si="43"/>
        <v>65.46501273522081</v>
      </c>
      <c r="I217" s="109">
        <v>6161.0463</v>
      </c>
      <c r="J217" s="171">
        <f t="shared" si="44"/>
        <v>56.803218019641356</v>
      </c>
    </row>
    <row r="218" spans="1:10" x14ac:dyDescent="0.25">
      <c r="A218" s="219" t="s">
        <v>88</v>
      </c>
      <c r="B218" s="110">
        <v>13908.918</v>
      </c>
      <c r="C218" s="109">
        <v>0</v>
      </c>
      <c r="D218" s="111">
        <f t="shared" si="41"/>
        <v>13908.918</v>
      </c>
      <c r="E218" s="109">
        <v>0</v>
      </c>
      <c r="F218" s="111">
        <f t="shared" si="42"/>
        <v>13908.918</v>
      </c>
      <c r="G218" s="109">
        <v>10076.730576</v>
      </c>
      <c r="H218" s="170">
        <f t="shared" si="43"/>
        <v>72.447983200418605</v>
      </c>
      <c r="I218" s="109">
        <v>8301.2704880000001</v>
      </c>
      <c r="J218" s="171">
        <f t="shared" si="44"/>
        <v>59.683078784417312</v>
      </c>
    </row>
    <row r="219" spans="1:10" x14ac:dyDescent="0.25">
      <c r="A219" s="219" t="s">
        <v>89</v>
      </c>
      <c r="B219" s="110">
        <v>13117.031000000001</v>
      </c>
      <c r="C219" s="109">
        <v>0</v>
      </c>
      <c r="D219" s="111">
        <f>+B219+C219</f>
        <v>13117.031000000001</v>
      </c>
      <c r="E219" s="109">
        <v>0</v>
      </c>
      <c r="F219" s="111">
        <f>+D219+E219</f>
        <v>13117.031000000001</v>
      </c>
      <c r="G219" s="109">
        <v>9057.2142220000005</v>
      </c>
      <c r="H219" s="170">
        <f>+G219/D219*100</f>
        <v>69.049270539956794</v>
      </c>
      <c r="I219" s="109">
        <v>7646.3561920000002</v>
      </c>
      <c r="J219" s="171">
        <f>+I219/D219*100</f>
        <v>58.29334543769852</v>
      </c>
    </row>
    <row r="220" spans="1:10" x14ac:dyDescent="0.25">
      <c r="A220" s="219" t="s">
        <v>90</v>
      </c>
      <c r="B220" s="110">
        <v>56232.669000000002</v>
      </c>
      <c r="C220" s="109">
        <v>0</v>
      </c>
      <c r="D220" s="111">
        <f t="shared" si="41"/>
        <v>56232.669000000002</v>
      </c>
      <c r="E220" s="109">
        <v>0</v>
      </c>
      <c r="F220" s="111">
        <f t="shared" si="42"/>
        <v>56232.669000000002</v>
      </c>
      <c r="G220" s="109">
        <v>39017.352056999996</v>
      </c>
      <c r="H220" s="170">
        <f t="shared" si="43"/>
        <v>69.385559588146165</v>
      </c>
      <c r="I220" s="109">
        <v>35795.543579999998</v>
      </c>
      <c r="J220" s="171">
        <f t="shared" si="44"/>
        <v>63.656134799505956</v>
      </c>
    </row>
    <row r="221" spans="1:10" x14ac:dyDescent="0.25">
      <c r="A221" s="219" t="s">
        <v>91</v>
      </c>
      <c r="B221" s="59">
        <v>11397.644</v>
      </c>
      <c r="C221" s="109">
        <v>0</v>
      </c>
      <c r="D221" s="111">
        <f t="shared" si="41"/>
        <v>11397.644</v>
      </c>
      <c r="E221" s="109">
        <v>0</v>
      </c>
      <c r="F221" s="111">
        <f t="shared" si="42"/>
        <v>11397.644</v>
      </c>
      <c r="G221" s="109">
        <v>7790.0011459999996</v>
      </c>
      <c r="H221" s="170">
        <f t="shared" si="43"/>
        <v>68.347468529460997</v>
      </c>
      <c r="I221" s="109">
        <v>6775.4076109999996</v>
      </c>
      <c r="J221" s="171">
        <f t="shared" si="44"/>
        <v>59.445685538169116</v>
      </c>
    </row>
    <row r="222" spans="1:10" x14ac:dyDescent="0.25">
      <c r="A222" s="219" t="s">
        <v>92</v>
      </c>
      <c r="B222" s="110">
        <v>20919.761999999999</v>
      </c>
      <c r="C222" s="109">
        <v>0</v>
      </c>
      <c r="D222" s="111">
        <f t="shared" si="41"/>
        <v>20919.761999999999</v>
      </c>
      <c r="E222" s="109">
        <v>0</v>
      </c>
      <c r="F222" s="111">
        <f t="shared" si="42"/>
        <v>20919.761999999999</v>
      </c>
      <c r="G222" s="109">
        <v>12969.224426000001</v>
      </c>
      <c r="H222" s="170">
        <f t="shared" si="43"/>
        <v>61.995085919237525</v>
      </c>
      <c r="I222" s="109">
        <v>10542.789287</v>
      </c>
      <c r="J222" s="171">
        <f t="shared" si="44"/>
        <v>50.396315632080324</v>
      </c>
    </row>
    <row r="223" spans="1:10" x14ac:dyDescent="0.25">
      <c r="A223" s="219" t="s">
        <v>93</v>
      </c>
      <c r="B223" s="110">
        <v>6715.665</v>
      </c>
      <c r="C223" s="109">
        <v>0</v>
      </c>
      <c r="D223" s="111">
        <f t="shared" si="41"/>
        <v>6715.665</v>
      </c>
      <c r="E223" s="109">
        <v>0</v>
      </c>
      <c r="F223" s="111">
        <f t="shared" si="42"/>
        <v>6715.665</v>
      </c>
      <c r="G223" s="109">
        <v>4654.0055789999997</v>
      </c>
      <c r="H223" s="170">
        <f t="shared" si="43"/>
        <v>69.300740567017556</v>
      </c>
      <c r="I223" s="109">
        <v>4331.4833140000001</v>
      </c>
      <c r="J223" s="171">
        <f t="shared" si="44"/>
        <v>64.498204034894542</v>
      </c>
    </row>
    <row r="224" spans="1:10" x14ac:dyDescent="0.25">
      <c r="A224" s="219" t="s">
        <v>94</v>
      </c>
      <c r="B224" s="197">
        <v>23006.816999999999</v>
      </c>
      <c r="C224" s="198">
        <v>0</v>
      </c>
      <c r="D224" s="199">
        <f t="shared" si="41"/>
        <v>23006.816999999999</v>
      </c>
      <c r="E224" s="198">
        <v>0</v>
      </c>
      <c r="F224" s="199">
        <f t="shared" si="42"/>
        <v>23006.816999999999</v>
      </c>
      <c r="G224" s="200">
        <v>15898.802696999999</v>
      </c>
      <c r="H224" s="201">
        <f t="shared" si="43"/>
        <v>69.104747071270225</v>
      </c>
      <c r="I224" s="200">
        <v>12017.087812</v>
      </c>
      <c r="J224" s="202">
        <f t="shared" si="44"/>
        <v>52.232726552308385</v>
      </c>
    </row>
    <row r="225" spans="1:11" x14ac:dyDescent="0.25">
      <c r="A225" s="219" t="s">
        <v>95</v>
      </c>
      <c r="B225" s="197">
        <v>9382.5220000000008</v>
      </c>
      <c r="C225" s="198">
        <v>0</v>
      </c>
      <c r="D225" s="199">
        <f t="shared" si="41"/>
        <v>9382.5220000000008</v>
      </c>
      <c r="E225" s="198">
        <v>0</v>
      </c>
      <c r="F225" s="199">
        <f t="shared" si="42"/>
        <v>9382.5220000000008</v>
      </c>
      <c r="G225" s="200">
        <v>5484.0743130000001</v>
      </c>
      <c r="H225" s="201">
        <f t="shared" si="43"/>
        <v>58.449895593103854</v>
      </c>
      <c r="I225" s="200">
        <v>5098.7837280000003</v>
      </c>
      <c r="J225" s="202">
        <f t="shared" si="44"/>
        <v>54.343424166764542</v>
      </c>
    </row>
    <row r="226" spans="1:11" x14ac:dyDescent="0.25">
      <c r="A226" s="219" t="s">
        <v>96</v>
      </c>
      <c r="B226" s="65">
        <v>49851.235000000001</v>
      </c>
      <c r="C226" s="214">
        <v>0</v>
      </c>
      <c r="D226" s="199">
        <f>+B226+C226</f>
        <v>49851.235000000001</v>
      </c>
      <c r="E226" s="198">
        <v>0</v>
      </c>
      <c r="F226" s="199">
        <f>+D226+E226</f>
        <v>49851.235000000001</v>
      </c>
      <c r="G226" s="200">
        <v>32656.732830000001</v>
      </c>
      <c r="H226" s="201">
        <f>+G226/D226*100</f>
        <v>65.508372721357858</v>
      </c>
      <c r="I226" s="200">
        <v>29473.861348999999</v>
      </c>
      <c r="J226" s="202">
        <f>+I226/D226*100</f>
        <v>59.123633243990845</v>
      </c>
    </row>
    <row r="227" spans="1:11" x14ac:dyDescent="0.25">
      <c r="A227" s="187" t="s">
        <v>97</v>
      </c>
      <c r="B227" s="188">
        <f>+B203+B204+B205+B206+B207+B208+B212+B213+B216+B217+B218+B219+B220+B221+B222+B223+B224+B225+B226</f>
        <v>979961.37599999981</v>
      </c>
      <c r="C227" s="188">
        <f>+C203+C204+C205+C206+C207+C208+C212+C213+C216+C217+C218+C219+C220+C221+C222+C223+C224+C225+C226</f>
        <v>0</v>
      </c>
      <c r="D227" s="188">
        <f>+B227+C227</f>
        <v>979961.37599999981</v>
      </c>
      <c r="E227" s="188">
        <f>+E203+E204+E205+E206+E207+E208+E212+E213+E216+E217+E218+E219+E220+E221+E222+E223+E224+E225+E226</f>
        <v>0</v>
      </c>
      <c r="F227" s="188">
        <f>+D227+E227</f>
        <v>979961.37599999981</v>
      </c>
      <c r="G227" s="188">
        <f>+G203+G204+G205+G206+G207+G208+G212+G213+G216+G217+G218+G219+G220+G221+G222+G223+G224+G225+G226</f>
        <v>600408.93959026004</v>
      </c>
      <c r="H227" s="189">
        <f>+G227/D227*100</f>
        <v>61.268633059907472</v>
      </c>
      <c r="I227" s="188">
        <f>+I203+I204+I205+I206+I207+I208+I212+I213+I216+I217+I218+I219+I220+I221+I222+I223+I224+I225+I226</f>
        <v>527527.15982645005</v>
      </c>
      <c r="J227" s="190">
        <f>+I227/D227*100</f>
        <v>53.831423640358878</v>
      </c>
    </row>
    <row r="228" spans="1:11" ht="13.5" customHeight="1" x14ac:dyDescent="0.25">
      <c r="A228" s="232" t="s">
        <v>132</v>
      </c>
      <c r="B228" s="232"/>
      <c r="C228" s="232"/>
      <c r="D228" s="232"/>
      <c r="E228" s="232"/>
      <c r="F228" s="232"/>
      <c r="G228" s="232"/>
      <c r="H228" s="232"/>
      <c r="I228" s="232"/>
      <c r="J228" s="232"/>
    </row>
    <row r="229" spans="1:11" x14ac:dyDescent="0.25">
      <c r="A229" s="71"/>
      <c r="B229" s="47"/>
      <c r="C229" s="63"/>
      <c r="D229" s="63"/>
      <c r="E229" s="63"/>
      <c r="F229" s="63"/>
      <c r="G229" s="47"/>
      <c r="H229" s="186"/>
      <c r="I229" s="47"/>
      <c r="J229" s="63"/>
    </row>
    <row r="230" spans="1:11" x14ac:dyDescent="0.25">
      <c r="A230" s="71"/>
      <c r="B230" s="47"/>
      <c r="C230" s="63"/>
      <c r="D230" s="63"/>
      <c r="E230" s="63"/>
      <c r="F230" s="63"/>
      <c r="G230" s="47"/>
      <c r="H230" s="186"/>
      <c r="I230" s="47"/>
      <c r="J230" s="63"/>
    </row>
    <row r="231" spans="1:11" x14ac:dyDescent="0.25">
      <c r="A231" s="229" t="s">
        <v>3</v>
      </c>
      <c r="B231" s="229"/>
      <c r="C231" s="229"/>
      <c r="D231" s="229"/>
      <c r="E231" s="229"/>
      <c r="F231" s="229"/>
      <c r="G231" s="229"/>
      <c r="H231" s="229"/>
      <c r="I231" s="229"/>
      <c r="J231" s="229"/>
    </row>
    <row r="232" spans="1:11" x14ac:dyDescent="0.25">
      <c r="A232" s="229" t="s">
        <v>130</v>
      </c>
      <c r="B232" s="229"/>
      <c r="C232" s="229"/>
      <c r="D232" s="229"/>
      <c r="E232" s="229"/>
      <c r="F232" s="229"/>
      <c r="G232" s="229"/>
      <c r="H232" s="229"/>
      <c r="I232" s="229"/>
      <c r="J232" s="229"/>
    </row>
    <row r="233" spans="1:11" ht="15.75" thickBot="1" x14ac:dyDescent="0.3">
      <c r="A233" s="227" t="s">
        <v>2</v>
      </c>
      <c r="B233" s="227"/>
      <c r="C233" s="227"/>
      <c r="D233" s="227"/>
      <c r="E233" s="227"/>
      <c r="F233" s="227"/>
      <c r="G233" s="227"/>
      <c r="H233" s="227"/>
      <c r="I233" s="227"/>
      <c r="J233" s="227"/>
    </row>
    <row r="234" spans="1:11" ht="25.5" x14ac:dyDescent="0.2">
      <c r="A234" s="192" t="s">
        <v>127</v>
      </c>
      <c r="B234" s="54" t="s">
        <v>5</v>
      </c>
      <c r="C234" s="54" t="s">
        <v>6</v>
      </c>
      <c r="D234" s="56" t="s">
        <v>7</v>
      </c>
      <c r="E234" s="54" t="s">
        <v>8</v>
      </c>
      <c r="F234" s="54" t="s">
        <v>9</v>
      </c>
      <c r="G234" s="54" t="s">
        <v>10</v>
      </c>
      <c r="H234" s="79" t="s">
        <v>11</v>
      </c>
      <c r="I234" s="54" t="s">
        <v>12</v>
      </c>
      <c r="J234" s="80" t="s">
        <v>13</v>
      </c>
    </row>
    <row r="235" spans="1:11" x14ac:dyDescent="0.2">
      <c r="A235" s="207" t="s">
        <v>16</v>
      </c>
      <c r="B235" s="208"/>
      <c r="C235" s="209"/>
      <c r="D235" s="209"/>
      <c r="E235" s="209"/>
      <c r="F235" s="209"/>
      <c r="G235" s="208"/>
      <c r="H235" s="191"/>
      <c r="I235" s="208"/>
      <c r="J235" s="209"/>
    </row>
    <row r="236" spans="1:11" x14ac:dyDescent="0.2">
      <c r="A236" s="207" t="s">
        <v>128</v>
      </c>
      <c r="B236" s="101">
        <v>4767431.9079999998</v>
      </c>
      <c r="C236" s="210">
        <v>0</v>
      </c>
      <c r="D236" s="211">
        <f>+B236+C236</f>
        <v>4767431.9079999998</v>
      </c>
      <c r="E236" s="210">
        <v>0</v>
      </c>
      <c r="F236" s="211">
        <f>+D236+E236</f>
        <v>4767431.9079999998</v>
      </c>
      <c r="G236" s="101">
        <v>1176427.3056930001</v>
      </c>
      <c r="H236" s="193">
        <f>+G236/D236*100</f>
        <v>24.676331584702734</v>
      </c>
      <c r="I236" s="101">
        <v>1176427.3056930001</v>
      </c>
      <c r="J236" s="212">
        <f>+I236/D236*100</f>
        <v>24.676331584702734</v>
      </c>
    </row>
    <row r="237" spans="1:11" x14ac:dyDescent="0.2">
      <c r="A237" s="207" t="s">
        <v>129</v>
      </c>
      <c r="B237" s="208">
        <v>577908.09900000005</v>
      </c>
      <c r="C237" s="209">
        <v>0</v>
      </c>
      <c r="D237" s="211">
        <f>+B237+C237</f>
        <v>577908.09900000005</v>
      </c>
      <c r="E237" s="209"/>
      <c r="F237" s="211">
        <f>+D237+E237</f>
        <v>577908.09900000005</v>
      </c>
      <c r="G237" s="208">
        <v>455295.347755</v>
      </c>
      <c r="H237" s="193">
        <f>+G237/D237*100</f>
        <v>78.783347826900751</v>
      </c>
      <c r="I237" s="208">
        <v>455295.347755</v>
      </c>
      <c r="J237" s="212">
        <f>+I237/D237*100</f>
        <v>78.783347826900751</v>
      </c>
    </row>
    <row r="238" spans="1:11" x14ac:dyDescent="0.25">
      <c r="A238" s="232" t="s">
        <v>132</v>
      </c>
      <c r="B238" s="232"/>
      <c r="C238" s="232"/>
      <c r="D238" s="232"/>
      <c r="E238" s="232"/>
      <c r="F238" s="232"/>
      <c r="G238" s="232"/>
      <c r="H238" s="232"/>
      <c r="I238" s="232"/>
      <c r="J238" s="232"/>
      <c r="K238" s="226"/>
    </row>
    <row r="239" spans="1:11" x14ac:dyDescent="0.25">
      <c r="A239" s="71"/>
      <c r="B239" s="47"/>
      <c r="C239" s="63"/>
      <c r="D239" s="63"/>
      <c r="E239" s="63"/>
      <c r="F239" s="63"/>
      <c r="G239" s="47"/>
      <c r="H239" s="63"/>
      <c r="I239" s="47"/>
      <c r="J239" s="63"/>
    </row>
    <row r="240" spans="1:11" x14ac:dyDescent="0.25">
      <c r="A240" s="229" t="s">
        <v>3</v>
      </c>
      <c r="B240" s="229"/>
      <c r="C240" s="229"/>
      <c r="D240" s="229"/>
      <c r="E240" s="229"/>
      <c r="F240" s="229"/>
      <c r="G240" s="229"/>
      <c r="H240" s="229"/>
      <c r="I240" s="229"/>
      <c r="J240" s="229"/>
    </row>
    <row r="241" spans="1:10" x14ac:dyDescent="0.25">
      <c r="A241" s="229" t="s">
        <v>116</v>
      </c>
      <c r="B241" s="229"/>
      <c r="C241" s="229"/>
      <c r="D241" s="229"/>
      <c r="E241" s="229"/>
      <c r="F241" s="229"/>
      <c r="G241" s="229"/>
      <c r="H241" s="229"/>
      <c r="I241" s="229"/>
      <c r="J241" s="229"/>
    </row>
    <row r="242" spans="1:10" ht="15.75" thickBot="1" x14ac:dyDescent="0.3">
      <c r="A242" s="227" t="s">
        <v>2</v>
      </c>
      <c r="B242" s="227"/>
      <c r="C242" s="227"/>
      <c r="D242" s="227"/>
      <c r="E242" s="227"/>
      <c r="F242" s="227"/>
      <c r="G242" s="227"/>
      <c r="H242" s="227"/>
      <c r="I242" s="227"/>
      <c r="J242" s="227"/>
    </row>
    <row r="243" spans="1:10" ht="26.25" thickBot="1" x14ac:dyDescent="0.3">
      <c r="A243" s="44" t="s">
        <v>77</v>
      </c>
      <c r="B243" s="45" t="s">
        <v>5</v>
      </c>
      <c r="C243" s="45" t="s">
        <v>6</v>
      </c>
      <c r="D243" s="46" t="s">
        <v>7</v>
      </c>
      <c r="E243" s="45" t="s">
        <v>8</v>
      </c>
      <c r="F243" s="45" t="s">
        <v>9</v>
      </c>
      <c r="G243" s="45" t="s">
        <v>10</v>
      </c>
      <c r="H243" s="77" t="s">
        <v>11</v>
      </c>
      <c r="I243" s="45" t="s">
        <v>12</v>
      </c>
      <c r="J243" s="78" t="s">
        <v>13</v>
      </c>
    </row>
    <row r="244" spans="1:10" x14ac:dyDescent="0.25">
      <c r="A244" s="153" t="s">
        <v>78</v>
      </c>
      <c r="B244" s="109">
        <v>0</v>
      </c>
      <c r="C244" s="109">
        <v>0</v>
      </c>
      <c r="D244" s="111">
        <f>+B244+C244</f>
        <v>0</v>
      </c>
      <c r="E244" s="172">
        <v>0</v>
      </c>
      <c r="F244" s="111">
        <f>+D244+E244</f>
        <v>0</v>
      </c>
      <c r="G244" s="173">
        <v>0</v>
      </c>
      <c r="H244" s="174" t="s">
        <v>98</v>
      </c>
      <c r="I244" s="175">
        <v>0</v>
      </c>
      <c r="J244" s="176" t="s">
        <v>98</v>
      </c>
    </row>
    <row r="245" spans="1:10" x14ac:dyDescent="0.25">
      <c r="A245" s="153" t="s">
        <v>79</v>
      </c>
      <c r="B245" s="109">
        <v>7000</v>
      </c>
      <c r="C245" s="109">
        <v>0</v>
      </c>
      <c r="D245" s="111">
        <f t="shared" ref="D245:D265" si="45">+B245+C245</f>
        <v>7000</v>
      </c>
      <c r="E245" s="177">
        <v>0</v>
      </c>
      <c r="F245" s="111">
        <f t="shared" ref="F245:F265" si="46">+D245+E245</f>
        <v>7000</v>
      </c>
      <c r="G245" s="109">
        <v>4985.4902270000002</v>
      </c>
      <c r="H245" s="178">
        <f t="shared" ref="H245:H265" si="47">+G245/D245*100</f>
        <v>71.22128895714286</v>
      </c>
      <c r="I245" s="109">
        <v>2700.6474239999998</v>
      </c>
      <c r="J245" s="179">
        <f t="shared" ref="J245:J265" si="48">+I245/D245*100</f>
        <v>38.580677485714283</v>
      </c>
    </row>
    <row r="246" spans="1:10" x14ac:dyDescent="0.25">
      <c r="A246" s="153" t="s">
        <v>80</v>
      </c>
      <c r="B246" s="109">
        <v>104038</v>
      </c>
      <c r="C246" s="180">
        <v>-54.649298999999999</v>
      </c>
      <c r="D246" s="111">
        <f t="shared" si="45"/>
        <v>103983.350701</v>
      </c>
      <c r="E246" s="177">
        <v>0</v>
      </c>
      <c r="F246" s="111">
        <f t="shared" si="46"/>
        <v>103983.350701</v>
      </c>
      <c r="G246" s="109">
        <v>78668.344836000004</v>
      </c>
      <c r="H246" s="178">
        <f t="shared" si="47"/>
        <v>75.65475079006417</v>
      </c>
      <c r="I246" s="109">
        <v>39941.768480999999</v>
      </c>
      <c r="J246" s="179">
        <f t="shared" si="48"/>
        <v>38.411695922216403</v>
      </c>
    </row>
    <row r="247" spans="1:10" x14ac:dyDescent="0.25">
      <c r="A247" s="153" t="s">
        <v>81</v>
      </c>
      <c r="B247" s="109">
        <v>1187.7190000000001</v>
      </c>
      <c r="C247" s="177">
        <v>0</v>
      </c>
      <c r="D247" s="111">
        <f t="shared" si="45"/>
        <v>1187.7190000000001</v>
      </c>
      <c r="E247" s="177">
        <v>0</v>
      </c>
      <c r="F247" s="111">
        <f t="shared" si="46"/>
        <v>1187.7190000000001</v>
      </c>
      <c r="G247" s="109">
        <v>1101.7778820000001</v>
      </c>
      <c r="H247" s="178">
        <f t="shared" si="47"/>
        <v>92.764187657181537</v>
      </c>
      <c r="I247" s="109">
        <v>683.48074699999995</v>
      </c>
      <c r="J247" s="155">
        <f t="shared" si="48"/>
        <v>57.545660800239787</v>
      </c>
    </row>
    <row r="248" spans="1:10" x14ac:dyDescent="0.25">
      <c r="A248" s="153" t="s">
        <v>82</v>
      </c>
      <c r="B248" s="58">
        <v>85948</v>
      </c>
      <c r="C248" s="180">
        <v>-124.50777100000001</v>
      </c>
      <c r="D248" s="111">
        <f t="shared" si="45"/>
        <v>85823.492228999996</v>
      </c>
      <c r="E248" s="177">
        <v>0</v>
      </c>
      <c r="F248" s="111">
        <f t="shared" si="46"/>
        <v>85823.492228999996</v>
      </c>
      <c r="G248" s="109">
        <v>68822.038130000001</v>
      </c>
      <c r="H248" s="178">
        <f t="shared" si="47"/>
        <v>80.190209396705072</v>
      </c>
      <c r="I248" s="109">
        <v>30619.420055999999</v>
      </c>
      <c r="J248" s="179">
        <f t="shared" si="48"/>
        <v>35.677201265941513</v>
      </c>
    </row>
    <row r="249" spans="1:10" x14ac:dyDescent="0.25">
      <c r="A249" s="153" t="s">
        <v>83</v>
      </c>
      <c r="B249" s="58">
        <f>SUM(B250:B251)</f>
        <v>28291.603999999999</v>
      </c>
      <c r="C249" s="58">
        <f>SUM(C250:C251)</f>
        <v>-650.94093999999996</v>
      </c>
      <c r="D249" s="60">
        <f t="shared" si="45"/>
        <v>27640.663059999999</v>
      </c>
      <c r="E249" s="154">
        <v>0</v>
      </c>
      <c r="F249" s="60">
        <f t="shared" si="46"/>
        <v>27640.663059999999</v>
      </c>
      <c r="G249" s="109">
        <f>SUM(G250:G251)</f>
        <v>19798.373448999999</v>
      </c>
      <c r="H249" s="178">
        <f t="shared" si="47"/>
        <v>71.627708083642474</v>
      </c>
      <c r="I249" s="109">
        <f>SUM(I250:I251)</f>
        <v>9257.8615580000005</v>
      </c>
      <c r="J249" s="155">
        <f t="shared" si="48"/>
        <v>33.493630517849091</v>
      </c>
    </row>
    <row r="250" spans="1:10" x14ac:dyDescent="0.25">
      <c r="A250" s="153" t="s">
        <v>99</v>
      </c>
      <c r="B250" s="109">
        <v>20749.127</v>
      </c>
      <c r="C250" s="109">
        <v>-1350.94094</v>
      </c>
      <c r="D250" s="111">
        <f>+B250+C250</f>
        <v>19398.18606</v>
      </c>
      <c r="E250" s="177">
        <v>0</v>
      </c>
      <c r="F250" s="111">
        <f t="shared" si="46"/>
        <v>19398.18606</v>
      </c>
      <c r="G250" s="109">
        <v>14571.429330999999</v>
      </c>
      <c r="H250" s="178">
        <f t="shared" si="47"/>
        <v>75.117484108717733</v>
      </c>
      <c r="I250" s="109">
        <v>6351.100762</v>
      </c>
      <c r="J250" s="179">
        <f t="shared" si="48"/>
        <v>32.740694116220887</v>
      </c>
    </row>
    <row r="251" spans="1:10" x14ac:dyDescent="0.25">
      <c r="A251" s="153" t="s">
        <v>101</v>
      </c>
      <c r="B251" s="58">
        <v>7542.4769999999999</v>
      </c>
      <c r="C251" s="177">
        <v>700</v>
      </c>
      <c r="D251" s="111">
        <f>+B251+C251</f>
        <v>8242.476999999999</v>
      </c>
      <c r="E251" s="177">
        <v>0</v>
      </c>
      <c r="F251" s="111">
        <f>+D251+E251</f>
        <v>8242.476999999999</v>
      </c>
      <c r="G251" s="109">
        <v>5226.9441180000003</v>
      </c>
      <c r="H251" s="178">
        <f>+G251/D251*100</f>
        <v>63.414724942514255</v>
      </c>
      <c r="I251" s="109">
        <v>2906.760796</v>
      </c>
      <c r="J251" s="179">
        <f>+I251/D251*100</f>
        <v>35.265622166734587</v>
      </c>
    </row>
    <row r="252" spans="1:10" x14ac:dyDescent="0.25">
      <c r="A252" s="153" t="s">
        <v>84</v>
      </c>
      <c r="B252" s="109">
        <v>3119342.608</v>
      </c>
      <c r="C252" s="109">
        <v>-20565.126060999999</v>
      </c>
      <c r="D252" s="111">
        <f t="shared" si="45"/>
        <v>3098777.4819390001</v>
      </c>
      <c r="E252" s="177">
        <v>0</v>
      </c>
      <c r="F252" s="111">
        <f t="shared" si="46"/>
        <v>3098777.4819390001</v>
      </c>
      <c r="G252" s="109">
        <v>2290390.4921559999</v>
      </c>
      <c r="H252" s="178">
        <f t="shared" si="47"/>
        <v>73.91271252954995</v>
      </c>
      <c r="I252" s="109">
        <v>1716990.1162759999</v>
      </c>
      <c r="J252" s="179">
        <f t="shared" si="48"/>
        <v>55.408628928128991</v>
      </c>
    </row>
    <row r="253" spans="1:10" x14ac:dyDescent="0.25">
      <c r="A253" s="153" t="s">
        <v>85</v>
      </c>
      <c r="B253" s="58">
        <f>SUM(B254:B255)</f>
        <v>225285.94400000002</v>
      </c>
      <c r="C253" s="58">
        <f>SUM(C254:C255)</f>
        <v>-1132.9502280000015</v>
      </c>
      <c r="D253" s="111">
        <f>+B253+C253</f>
        <v>224152.99377200002</v>
      </c>
      <c r="E253" s="177">
        <v>0</v>
      </c>
      <c r="F253" s="111">
        <f>+D253+E253</f>
        <v>224152.99377200002</v>
      </c>
      <c r="G253" s="109">
        <f>SUM(G254:G255)</f>
        <v>139436.86497299999</v>
      </c>
      <c r="H253" s="178">
        <f t="shared" si="47"/>
        <v>62.206113166987151</v>
      </c>
      <c r="I253" s="109">
        <f>SUM(I254:I255)</f>
        <v>55714.187006000007</v>
      </c>
      <c r="J253" s="179">
        <f t="shared" si="48"/>
        <v>24.85542845913108</v>
      </c>
    </row>
    <row r="254" spans="1:10" x14ac:dyDescent="0.25">
      <c r="A254" s="153" t="s">
        <v>102</v>
      </c>
      <c r="B254" s="58">
        <v>91094.601999999999</v>
      </c>
      <c r="C254" s="109">
        <v>-26052.279693</v>
      </c>
      <c r="D254" s="111">
        <f t="shared" si="45"/>
        <v>65042.322306999995</v>
      </c>
      <c r="E254" s="177">
        <v>0</v>
      </c>
      <c r="F254" s="111">
        <f t="shared" si="46"/>
        <v>65042.322306999995</v>
      </c>
      <c r="G254" s="109">
        <v>32272.956108999999</v>
      </c>
      <c r="H254" s="178">
        <f t="shared" si="47"/>
        <v>49.618394553428658</v>
      </c>
      <c r="I254" s="109">
        <v>12201.912237</v>
      </c>
      <c r="J254" s="179">
        <f t="shared" si="48"/>
        <v>18.759957830851935</v>
      </c>
    </row>
    <row r="255" spans="1:10" x14ac:dyDescent="0.25">
      <c r="A255" s="153" t="s">
        <v>103</v>
      </c>
      <c r="B255" s="58">
        <v>134191.342</v>
      </c>
      <c r="C255" s="109">
        <v>24919.329464999999</v>
      </c>
      <c r="D255" s="111">
        <f t="shared" si="45"/>
        <v>159110.67146499999</v>
      </c>
      <c r="E255" s="177">
        <v>0</v>
      </c>
      <c r="F255" s="111">
        <f t="shared" si="46"/>
        <v>159110.67146499999</v>
      </c>
      <c r="G255" s="109">
        <v>107163.908864</v>
      </c>
      <c r="H255" s="178">
        <f t="shared" si="47"/>
        <v>67.351804801837659</v>
      </c>
      <c r="I255" s="109">
        <v>43512.274769000003</v>
      </c>
      <c r="J255" s="179">
        <f t="shared" si="48"/>
        <v>27.347175628362248</v>
      </c>
    </row>
    <row r="256" spans="1:10" x14ac:dyDescent="0.25">
      <c r="A256" s="153" t="s">
        <v>86</v>
      </c>
      <c r="B256" s="109">
        <v>0</v>
      </c>
      <c r="C256" s="177">
        <v>0</v>
      </c>
      <c r="D256" s="111">
        <f t="shared" si="45"/>
        <v>0</v>
      </c>
      <c r="E256" s="177">
        <v>0</v>
      </c>
      <c r="F256" s="111">
        <f t="shared" si="46"/>
        <v>0</v>
      </c>
      <c r="G256" s="109">
        <v>0</v>
      </c>
      <c r="H256" s="182" t="s">
        <v>98</v>
      </c>
      <c r="I256" s="109">
        <v>0</v>
      </c>
      <c r="J256" s="176" t="s">
        <v>98</v>
      </c>
    </row>
    <row r="257" spans="1:10" x14ac:dyDescent="0.25">
      <c r="A257" s="153" t="s">
        <v>87</v>
      </c>
      <c r="B257" s="109">
        <v>38941</v>
      </c>
      <c r="C257" s="177">
        <v>0</v>
      </c>
      <c r="D257" s="111">
        <f t="shared" si="45"/>
        <v>38941</v>
      </c>
      <c r="E257" s="177">
        <v>0</v>
      </c>
      <c r="F257" s="111">
        <f t="shared" si="46"/>
        <v>38941</v>
      </c>
      <c r="G257" s="109">
        <v>31191.003975</v>
      </c>
      <c r="H257" s="178">
        <f t="shared" si="47"/>
        <v>80.098107329036239</v>
      </c>
      <c r="I257" s="109">
        <v>16792.593072</v>
      </c>
      <c r="J257" s="179">
        <f t="shared" si="48"/>
        <v>43.123168567833389</v>
      </c>
    </row>
    <row r="258" spans="1:10" x14ac:dyDescent="0.25">
      <c r="A258" s="153" t="s">
        <v>88</v>
      </c>
      <c r="B258" s="58">
        <v>169955</v>
      </c>
      <c r="C258" s="109">
        <v>-2477.6556009999999</v>
      </c>
      <c r="D258" s="111">
        <f t="shared" si="45"/>
        <v>167477.34439899999</v>
      </c>
      <c r="E258" s="177">
        <v>0</v>
      </c>
      <c r="F258" s="111">
        <f t="shared" si="46"/>
        <v>167477.34439899999</v>
      </c>
      <c r="G258" s="109">
        <v>70842.468177999996</v>
      </c>
      <c r="H258" s="178">
        <f t="shared" si="47"/>
        <v>42.299732200926272</v>
      </c>
      <c r="I258" s="109">
        <v>38475.158114999998</v>
      </c>
      <c r="J258" s="179">
        <f t="shared" si="48"/>
        <v>22.973350964615445</v>
      </c>
    </row>
    <row r="259" spans="1:10" x14ac:dyDescent="0.25">
      <c r="A259" s="153" t="s">
        <v>89</v>
      </c>
      <c r="B259" s="58">
        <v>54505.860999999997</v>
      </c>
      <c r="C259" s="109">
        <v>0</v>
      </c>
      <c r="D259" s="111">
        <f>+B259+C259</f>
        <v>54505.860999999997</v>
      </c>
      <c r="E259" s="177">
        <v>0</v>
      </c>
      <c r="F259" s="111">
        <f>+D259+E259</f>
        <v>54505.860999999997</v>
      </c>
      <c r="G259" s="109">
        <v>48443.329034000002</v>
      </c>
      <c r="H259" s="178">
        <f>+G259/D259*100</f>
        <v>88.877284286913678</v>
      </c>
      <c r="I259" s="109">
        <v>26890.969614000001</v>
      </c>
      <c r="J259" s="179">
        <f>+I259/D259*100</f>
        <v>49.335923001014521</v>
      </c>
    </row>
    <row r="260" spans="1:10" x14ac:dyDescent="0.25">
      <c r="A260" s="153" t="s">
        <v>90</v>
      </c>
      <c r="B260" s="58">
        <v>15343.797</v>
      </c>
      <c r="C260" s="109">
        <v>0</v>
      </c>
      <c r="D260" s="111">
        <f t="shared" si="45"/>
        <v>15343.797</v>
      </c>
      <c r="E260" s="177">
        <v>0</v>
      </c>
      <c r="F260" s="111">
        <f t="shared" si="46"/>
        <v>15343.797</v>
      </c>
      <c r="G260" s="109">
        <v>13909.066322999999</v>
      </c>
      <c r="H260" s="178">
        <f t="shared" si="47"/>
        <v>90.649441745090854</v>
      </c>
      <c r="I260" s="109">
        <v>6680.3228660000004</v>
      </c>
      <c r="J260" s="179">
        <f t="shared" si="48"/>
        <v>43.537612404543673</v>
      </c>
    </row>
    <row r="261" spans="1:10" x14ac:dyDescent="0.25">
      <c r="A261" s="153" t="s">
        <v>91</v>
      </c>
      <c r="B261" s="58">
        <v>25769.200000000001</v>
      </c>
      <c r="C261" s="109">
        <v>0</v>
      </c>
      <c r="D261" s="111">
        <f t="shared" si="45"/>
        <v>25769.200000000001</v>
      </c>
      <c r="E261" s="177">
        <v>0</v>
      </c>
      <c r="F261" s="111">
        <f t="shared" si="46"/>
        <v>25769.200000000001</v>
      </c>
      <c r="G261" s="109">
        <v>22028.258332000001</v>
      </c>
      <c r="H261" s="178">
        <f t="shared" si="47"/>
        <v>85.482895596293247</v>
      </c>
      <c r="I261" s="109">
        <v>9974.4637129999992</v>
      </c>
      <c r="J261" s="179">
        <f t="shared" si="48"/>
        <v>38.706920327367548</v>
      </c>
    </row>
    <row r="262" spans="1:10" x14ac:dyDescent="0.25">
      <c r="A262" s="153" t="s">
        <v>92</v>
      </c>
      <c r="B262" s="58">
        <v>1085099.5419999999</v>
      </c>
      <c r="C262" s="109">
        <v>-1877.0998050000001</v>
      </c>
      <c r="D262" s="111">
        <f t="shared" si="45"/>
        <v>1083222.4421949999</v>
      </c>
      <c r="E262" s="177">
        <v>0</v>
      </c>
      <c r="F262" s="111">
        <f t="shared" si="46"/>
        <v>1083222.4421949999</v>
      </c>
      <c r="G262" s="109">
        <v>880853.13014999998</v>
      </c>
      <c r="H262" s="178">
        <f t="shared" si="47"/>
        <v>81.317843486059374</v>
      </c>
      <c r="I262" s="109">
        <v>501441.11332100001</v>
      </c>
      <c r="J262" s="179">
        <f t="shared" si="48"/>
        <v>46.291610456749702</v>
      </c>
    </row>
    <row r="263" spans="1:10" x14ac:dyDescent="0.25">
      <c r="A263" s="153" t="s">
        <v>93</v>
      </c>
      <c r="B263" s="58">
        <v>4815</v>
      </c>
      <c r="C263" s="109">
        <v>0</v>
      </c>
      <c r="D263" s="111">
        <f t="shared" si="45"/>
        <v>4815</v>
      </c>
      <c r="E263" s="177">
        <v>0</v>
      </c>
      <c r="F263" s="111">
        <f t="shared" si="46"/>
        <v>4815</v>
      </c>
      <c r="G263" s="109">
        <v>3312.624906</v>
      </c>
      <c r="H263" s="178">
        <f t="shared" si="47"/>
        <v>68.798025046728966</v>
      </c>
      <c r="I263" s="109">
        <v>876.86006999999995</v>
      </c>
      <c r="J263" s="179">
        <f t="shared" si="48"/>
        <v>18.211008722741433</v>
      </c>
    </row>
    <row r="264" spans="1:10" x14ac:dyDescent="0.25">
      <c r="A264" s="153" t="s">
        <v>94</v>
      </c>
      <c r="B264" s="109">
        <v>78057</v>
      </c>
      <c r="C264" s="109">
        <v>-138.02097599999999</v>
      </c>
      <c r="D264" s="111">
        <f t="shared" si="45"/>
        <v>77918.979024</v>
      </c>
      <c r="E264" s="177">
        <v>0</v>
      </c>
      <c r="F264" s="111">
        <f t="shared" si="46"/>
        <v>77918.979024</v>
      </c>
      <c r="G264" s="109">
        <v>52244.509285</v>
      </c>
      <c r="H264" s="178">
        <f t="shared" si="47"/>
        <v>67.04978676492675</v>
      </c>
      <c r="I264" s="109">
        <v>24502.451013999998</v>
      </c>
      <c r="J264" s="179">
        <f t="shared" si="48"/>
        <v>31.446062719139249</v>
      </c>
    </row>
    <row r="265" spans="1:10" x14ac:dyDescent="0.25">
      <c r="A265" s="153" t="s">
        <v>95</v>
      </c>
      <c r="B265" s="109">
        <v>26296</v>
      </c>
      <c r="C265" s="109">
        <v>-15.671388</v>
      </c>
      <c r="D265" s="111">
        <f t="shared" si="45"/>
        <v>26280.328612000001</v>
      </c>
      <c r="E265" s="177">
        <v>0</v>
      </c>
      <c r="F265" s="111">
        <f t="shared" si="46"/>
        <v>26280.328612000001</v>
      </c>
      <c r="G265" s="109">
        <v>23637.914271000001</v>
      </c>
      <c r="H265" s="178">
        <f t="shared" si="47"/>
        <v>89.945276636330064</v>
      </c>
      <c r="I265" s="109">
        <v>7873.392777</v>
      </c>
      <c r="J265" s="179">
        <f t="shared" si="48"/>
        <v>29.959263041349065</v>
      </c>
    </row>
    <row r="266" spans="1:10" ht="15.75" thickBot="1" x14ac:dyDescent="0.3">
      <c r="A266" s="153" t="s">
        <v>96</v>
      </c>
      <c r="B266" s="168">
        <v>30098.587</v>
      </c>
      <c r="C266" s="168">
        <v>-46.010204000000002</v>
      </c>
      <c r="D266" s="167">
        <f>+B266+C266</f>
        <v>30052.576796000001</v>
      </c>
      <c r="E266" s="203">
        <v>0</v>
      </c>
      <c r="F266" s="167">
        <f>+D266+E266</f>
        <v>30052.576796000001</v>
      </c>
      <c r="G266" s="204">
        <v>24284.455043000002</v>
      </c>
      <c r="H266" s="205">
        <f>+G266/D266*100</f>
        <v>80.806565133650238</v>
      </c>
      <c r="I266" s="168">
        <v>7312.2199149999997</v>
      </c>
      <c r="J266" s="206">
        <f>+I266/D266*100</f>
        <v>24.331424105946404</v>
      </c>
    </row>
    <row r="267" spans="1:10" ht="15.75" thickBot="1" x14ac:dyDescent="0.3">
      <c r="A267" s="48" t="s">
        <v>123</v>
      </c>
      <c r="B267" s="49">
        <f>+B244+B245+B246+B247+B248+B249+B252+B253+B256+B257+B258+B259+B260+B261+B262+B263+B264+B265+B266</f>
        <v>5099974.8620000007</v>
      </c>
      <c r="C267" s="49">
        <f>+C244+C245+C246+C247+C248+C249+C252+C253+C256+C257+C258+C259+C260+C261+C262+C263+C264+C265+C266</f>
        <v>-27082.632272999999</v>
      </c>
      <c r="D267" s="49">
        <f>+B267+C267</f>
        <v>5072892.2297270009</v>
      </c>
      <c r="E267" s="49">
        <f>+E244+E245+E246+E247+E248+E249+E252+E253+E256+E257+E258+E259+E260+E261+E262+E263+E264+E265+E266</f>
        <v>0</v>
      </c>
      <c r="F267" s="49">
        <f>+D267+E267</f>
        <v>5072892.2297270009</v>
      </c>
      <c r="G267" s="49">
        <f>+G244+G245+G246+G247+G248+G249+G252+G253+G256+G257+G258+G259+G260+G261+G262+G263+G264+G265+G266</f>
        <v>3773950.1411500005</v>
      </c>
      <c r="H267" s="57">
        <f>+G267/D267*100</f>
        <v>74.394447393042611</v>
      </c>
      <c r="I267" s="49">
        <f>+I244+I245+I246+I247+I248+I249+I252+I253+I256+I257+I258+I259+I260+I261+I262+I263+I264+I265+I266</f>
        <v>2496727.026025</v>
      </c>
      <c r="J267" s="52">
        <f>+I267/D267*100</f>
        <v>49.217032670125583</v>
      </c>
    </row>
    <row r="268" spans="1:10" x14ac:dyDescent="0.25">
      <c r="A268" s="232" t="s">
        <v>132</v>
      </c>
      <c r="B268" s="232"/>
      <c r="C268" s="232"/>
      <c r="D268" s="232"/>
      <c r="E268" s="232"/>
      <c r="F268" s="232"/>
      <c r="G268" s="232"/>
      <c r="H268" s="232"/>
      <c r="I268" s="232"/>
      <c r="J268" s="232"/>
    </row>
    <row r="269" spans="1:10" x14ac:dyDescent="0.25">
      <c r="A269" s="71"/>
      <c r="B269" s="47"/>
      <c r="C269" s="47"/>
      <c r="D269" s="63"/>
      <c r="E269" s="55"/>
      <c r="F269" s="63"/>
      <c r="G269" s="47"/>
      <c r="H269" s="63"/>
      <c r="I269" s="47"/>
      <c r="J269" s="63"/>
    </row>
    <row r="270" spans="1:10" x14ac:dyDescent="0.25">
      <c r="A270" s="71"/>
      <c r="B270" s="47"/>
      <c r="C270" s="47"/>
      <c r="D270" s="63"/>
      <c r="E270" s="55"/>
      <c r="F270" s="63"/>
      <c r="G270" s="47"/>
      <c r="H270" s="63"/>
      <c r="I270" s="47"/>
      <c r="J270" s="63"/>
    </row>
    <row r="271" spans="1:10" x14ac:dyDescent="0.25">
      <c r="A271" s="71"/>
      <c r="B271" s="47"/>
      <c r="C271" s="47"/>
      <c r="D271" s="63"/>
      <c r="E271" s="55"/>
      <c r="F271" s="63"/>
      <c r="G271" s="47"/>
      <c r="H271" s="63"/>
      <c r="I271" s="47"/>
      <c r="J271" s="63"/>
    </row>
    <row r="272" spans="1:10" x14ac:dyDescent="0.25">
      <c r="A272" s="71"/>
      <c r="B272" s="47"/>
      <c r="C272" s="47"/>
      <c r="D272" s="63"/>
      <c r="E272" s="55"/>
      <c r="F272" s="63"/>
      <c r="G272" s="47"/>
      <c r="H272" s="63"/>
      <c r="I272" s="47"/>
      <c r="J272" s="63"/>
    </row>
    <row r="273" spans="1:10" x14ac:dyDescent="0.25">
      <c r="A273" s="71"/>
      <c r="B273" s="47"/>
      <c r="C273" s="47"/>
      <c r="D273" s="63"/>
      <c r="E273" s="55"/>
      <c r="F273" s="63"/>
      <c r="G273" s="47"/>
      <c r="H273" s="63"/>
      <c r="I273" s="47"/>
      <c r="J273" s="63"/>
    </row>
    <row r="274" spans="1:10" x14ac:dyDescent="0.25">
      <c r="A274" s="229" t="s">
        <v>3</v>
      </c>
      <c r="B274" s="229"/>
      <c r="C274" s="229"/>
      <c r="D274" s="229"/>
      <c r="E274" s="229"/>
      <c r="F274" s="229"/>
      <c r="G274" s="229"/>
      <c r="H274" s="229"/>
      <c r="I274" s="229"/>
      <c r="J274" s="229"/>
    </row>
    <row r="275" spans="1:10" x14ac:dyDescent="0.25">
      <c r="A275" s="229" t="s">
        <v>117</v>
      </c>
      <c r="B275" s="229"/>
      <c r="C275" s="229"/>
      <c r="D275" s="229"/>
      <c r="E275" s="229"/>
      <c r="F275" s="229"/>
      <c r="G275" s="229"/>
      <c r="H275" s="229"/>
      <c r="I275" s="229"/>
      <c r="J275" s="229"/>
    </row>
    <row r="276" spans="1:10" ht="15.75" thickBot="1" x14ac:dyDescent="0.3">
      <c r="A276" s="227" t="s">
        <v>2</v>
      </c>
      <c r="B276" s="227"/>
      <c r="C276" s="227"/>
      <c r="D276" s="227"/>
      <c r="E276" s="227"/>
      <c r="F276" s="227"/>
      <c r="G276" s="227"/>
      <c r="H276" s="227"/>
      <c r="I276" s="227"/>
      <c r="J276" s="227"/>
    </row>
    <row r="277" spans="1:10" ht="26.25" thickBot="1" x14ac:dyDescent="0.3">
      <c r="A277" s="44" t="s">
        <v>77</v>
      </c>
      <c r="B277" s="45" t="s">
        <v>5</v>
      </c>
      <c r="C277" s="45" t="s">
        <v>6</v>
      </c>
      <c r="D277" s="46" t="s">
        <v>7</v>
      </c>
      <c r="E277" s="45" t="s">
        <v>8</v>
      </c>
      <c r="F277" s="45" t="s">
        <v>9</v>
      </c>
      <c r="G277" s="45" t="s">
        <v>10</v>
      </c>
      <c r="H277" s="77" t="s">
        <v>11</v>
      </c>
      <c r="I277" s="45" t="s">
        <v>12</v>
      </c>
      <c r="J277" s="78" t="s">
        <v>13</v>
      </c>
    </row>
    <row r="278" spans="1:10" x14ac:dyDescent="0.25">
      <c r="A278" s="156" t="s">
        <v>78</v>
      </c>
      <c r="B278" s="109">
        <v>0</v>
      </c>
      <c r="C278" s="111">
        <v>0</v>
      </c>
      <c r="D278" s="109">
        <f>+B278+C278</f>
        <v>0</v>
      </c>
      <c r="E278" s="181">
        <v>0</v>
      </c>
      <c r="F278" s="109">
        <f>+D278+E278</f>
        <v>0</v>
      </c>
      <c r="G278" s="111">
        <v>0</v>
      </c>
      <c r="H278" s="182" t="s">
        <v>98</v>
      </c>
      <c r="I278" s="111">
        <v>0</v>
      </c>
      <c r="J278" s="183" t="s">
        <v>98</v>
      </c>
    </row>
    <row r="279" spans="1:10" x14ac:dyDescent="0.25">
      <c r="A279" s="156" t="s">
        <v>79</v>
      </c>
      <c r="B279" s="109">
        <v>0</v>
      </c>
      <c r="C279" s="111">
        <v>0</v>
      </c>
      <c r="D279" s="109">
        <f t="shared" ref="D279:D299" si="49">+B279+C279</f>
        <v>0</v>
      </c>
      <c r="E279" s="181">
        <v>0</v>
      </c>
      <c r="F279" s="109">
        <f t="shared" ref="F279:F299" si="50">+D279+E279</f>
        <v>0</v>
      </c>
      <c r="G279" s="111">
        <v>0</v>
      </c>
      <c r="H279" s="182" t="s">
        <v>98</v>
      </c>
      <c r="I279" s="111">
        <v>0</v>
      </c>
      <c r="J279" s="183" t="s">
        <v>98</v>
      </c>
    </row>
    <row r="280" spans="1:10" x14ac:dyDescent="0.25">
      <c r="A280" s="156" t="s">
        <v>80</v>
      </c>
      <c r="B280" s="109">
        <v>0</v>
      </c>
      <c r="C280" s="184">
        <v>54.649298999999999</v>
      </c>
      <c r="D280" s="109">
        <f t="shared" si="49"/>
        <v>54.649298999999999</v>
      </c>
      <c r="E280" s="181">
        <v>0</v>
      </c>
      <c r="F280" s="109">
        <f t="shared" si="50"/>
        <v>54.649298999999999</v>
      </c>
      <c r="G280" s="111">
        <v>54.649298999999999</v>
      </c>
      <c r="H280" s="182">
        <f t="shared" ref="H280:H298" si="51">+G280/D280*100</f>
        <v>100</v>
      </c>
      <c r="I280" s="111">
        <v>54.649298999999999</v>
      </c>
      <c r="J280" s="185">
        <f t="shared" ref="J280:J300" si="52">+I280/D280*100</f>
        <v>100</v>
      </c>
    </row>
    <row r="281" spans="1:10" x14ac:dyDescent="0.25">
      <c r="A281" s="156" t="s">
        <v>81</v>
      </c>
      <c r="B281" s="58">
        <v>0</v>
      </c>
      <c r="C281" s="181">
        <v>0</v>
      </c>
      <c r="D281" s="109">
        <f t="shared" si="49"/>
        <v>0</v>
      </c>
      <c r="E281" s="181">
        <v>0</v>
      </c>
      <c r="F281" s="109">
        <f t="shared" si="50"/>
        <v>0</v>
      </c>
      <c r="G281" s="111">
        <v>0</v>
      </c>
      <c r="H281" s="182" t="s">
        <v>98</v>
      </c>
      <c r="I281" s="111">
        <v>0</v>
      </c>
      <c r="J281" s="183" t="s">
        <v>98</v>
      </c>
    </row>
    <row r="282" spans="1:10" x14ac:dyDescent="0.25">
      <c r="A282" s="156" t="s">
        <v>82</v>
      </c>
      <c r="B282" s="109">
        <v>90.924999999999997</v>
      </c>
      <c r="C282" s="184">
        <v>324.50777099999999</v>
      </c>
      <c r="D282" s="109">
        <f t="shared" si="49"/>
        <v>415.432771</v>
      </c>
      <c r="E282" s="181">
        <v>0</v>
      </c>
      <c r="F282" s="109">
        <f t="shared" si="50"/>
        <v>415.432771</v>
      </c>
      <c r="G282" s="111">
        <v>311.39774399999999</v>
      </c>
      <c r="H282" s="182">
        <f t="shared" si="51"/>
        <v>74.957433726382646</v>
      </c>
      <c r="I282" s="111">
        <v>311.39774399999999</v>
      </c>
      <c r="J282" s="185">
        <f t="shared" si="52"/>
        <v>74.957433726382646</v>
      </c>
    </row>
    <row r="283" spans="1:10" x14ac:dyDescent="0.25">
      <c r="A283" s="156" t="s">
        <v>83</v>
      </c>
      <c r="B283" s="58">
        <v>0</v>
      </c>
      <c r="C283" s="184">
        <f>SUM(C284:C285)</f>
        <v>650.94093999999996</v>
      </c>
      <c r="D283" s="109">
        <f t="shared" si="49"/>
        <v>650.94093999999996</v>
      </c>
      <c r="E283" s="181">
        <v>0</v>
      </c>
      <c r="F283" s="109">
        <f t="shared" si="50"/>
        <v>650.94093999999996</v>
      </c>
      <c r="G283" s="111">
        <f>SUM(G284:G285)</f>
        <v>650.94093999999996</v>
      </c>
      <c r="H283" s="182">
        <f t="shared" si="51"/>
        <v>100</v>
      </c>
      <c r="I283" s="111">
        <f>SUM(I284:I285)</f>
        <v>650.94093999999996</v>
      </c>
      <c r="J283" s="185">
        <f t="shared" si="52"/>
        <v>100</v>
      </c>
    </row>
    <row r="284" spans="1:10" x14ac:dyDescent="0.25">
      <c r="A284" s="218" t="s">
        <v>99</v>
      </c>
      <c r="B284" s="58">
        <v>0</v>
      </c>
      <c r="C284" s="184">
        <v>650.94093999999996</v>
      </c>
      <c r="D284" s="109">
        <f t="shared" si="49"/>
        <v>650.94093999999996</v>
      </c>
      <c r="E284" s="181">
        <v>0</v>
      </c>
      <c r="F284" s="109">
        <f t="shared" si="50"/>
        <v>650.94093999999996</v>
      </c>
      <c r="G284" s="111">
        <v>650.94093999999996</v>
      </c>
      <c r="H284" s="182">
        <f t="shared" si="51"/>
        <v>100</v>
      </c>
      <c r="I284" s="111">
        <v>650.94093999999996</v>
      </c>
      <c r="J284" s="185">
        <f t="shared" si="52"/>
        <v>100</v>
      </c>
    </row>
    <row r="285" spans="1:10" x14ac:dyDescent="0.25">
      <c r="A285" s="218" t="s">
        <v>100</v>
      </c>
      <c r="B285" s="58">
        <v>0</v>
      </c>
      <c r="C285" s="181">
        <v>0</v>
      </c>
      <c r="D285" s="109">
        <f t="shared" si="49"/>
        <v>0</v>
      </c>
      <c r="E285" s="181">
        <v>0</v>
      </c>
      <c r="F285" s="109">
        <f t="shared" si="50"/>
        <v>0</v>
      </c>
      <c r="G285" s="111">
        <v>0</v>
      </c>
      <c r="H285" s="182" t="s">
        <v>98</v>
      </c>
      <c r="I285" s="111"/>
      <c r="J285" s="183" t="s">
        <v>98</v>
      </c>
    </row>
    <row r="286" spans="1:10" x14ac:dyDescent="0.25">
      <c r="A286" s="156" t="s">
        <v>84</v>
      </c>
      <c r="B286" s="58">
        <v>56507.463000000003</v>
      </c>
      <c r="C286" s="111">
        <v>20565.126060999999</v>
      </c>
      <c r="D286" s="109">
        <f t="shared" si="49"/>
        <v>77072.589061000006</v>
      </c>
      <c r="E286" s="181">
        <v>0</v>
      </c>
      <c r="F286" s="109">
        <f t="shared" si="50"/>
        <v>77072.589061000006</v>
      </c>
      <c r="G286" s="111">
        <v>24435.294280999999</v>
      </c>
      <c r="H286" s="182">
        <f t="shared" si="51"/>
        <v>31.704260332633172</v>
      </c>
      <c r="I286" s="111">
        <v>22535.341388000001</v>
      </c>
      <c r="J286" s="185">
        <f t="shared" si="52"/>
        <v>29.239112974606495</v>
      </c>
    </row>
    <row r="287" spans="1:10" x14ac:dyDescent="0.25">
      <c r="A287" s="194" t="s">
        <v>85</v>
      </c>
      <c r="B287" s="109">
        <f>SUM(B288:B289)</f>
        <v>39539.69</v>
      </c>
      <c r="C287" s="184">
        <f>SUM(C288:C289)</f>
        <v>1132.9502279999999</v>
      </c>
      <c r="D287" s="109">
        <f>SUM(D288:D289)</f>
        <v>40672.640228000004</v>
      </c>
      <c r="E287" s="181">
        <v>0</v>
      </c>
      <c r="F287" s="109">
        <f t="shared" si="50"/>
        <v>40672.640228000004</v>
      </c>
      <c r="G287" s="111">
        <f>SUM(G288:G289)</f>
        <v>5377.6950720000004</v>
      </c>
      <c r="H287" s="182">
        <f t="shared" si="51"/>
        <v>13.221898165091009</v>
      </c>
      <c r="I287" s="111">
        <f>SUM(I288:I289)</f>
        <v>5315.9368790000008</v>
      </c>
      <c r="J287" s="185">
        <f t="shared" si="52"/>
        <v>13.070056060290829</v>
      </c>
    </row>
    <row r="288" spans="1:10" x14ac:dyDescent="0.25">
      <c r="A288" s="194" t="s">
        <v>102</v>
      </c>
      <c r="B288" s="109">
        <v>336.74299999999999</v>
      </c>
      <c r="C288" s="109">
        <v>0</v>
      </c>
      <c r="D288" s="111">
        <f t="shared" si="49"/>
        <v>336.74299999999999</v>
      </c>
      <c r="E288" s="177">
        <v>0</v>
      </c>
      <c r="F288" s="111">
        <f t="shared" si="50"/>
        <v>336.74299999999999</v>
      </c>
      <c r="G288" s="109">
        <v>210.34802300000001</v>
      </c>
      <c r="H288" s="182">
        <f t="shared" si="51"/>
        <v>62.46544783410495</v>
      </c>
      <c r="I288" s="110">
        <v>210.34802300000001</v>
      </c>
      <c r="J288" s="185">
        <f t="shared" si="52"/>
        <v>62.46544783410495</v>
      </c>
    </row>
    <row r="289" spans="1:10" x14ac:dyDescent="0.25">
      <c r="A289" s="194" t="s">
        <v>103</v>
      </c>
      <c r="B289" s="109">
        <v>39202.947</v>
      </c>
      <c r="C289" s="109">
        <v>1132.9502279999999</v>
      </c>
      <c r="D289" s="111">
        <f t="shared" si="49"/>
        <v>40335.897228000002</v>
      </c>
      <c r="E289" s="177">
        <v>0</v>
      </c>
      <c r="F289" s="111">
        <f t="shared" si="50"/>
        <v>40335.897228000002</v>
      </c>
      <c r="G289" s="109">
        <v>5167.347049</v>
      </c>
      <c r="H289" s="182">
        <f t="shared" si="51"/>
        <v>12.810789902084982</v>
      </c>
      <c r="I289" s="110">
        <v>5105.5888560000003</v>
      </c>
      <c r="J289" s="185">
        <f t="shared" si="52"/>
        <v>12.657680148133284</v>
      </c>
    </row>
    <row r="290" spans="1:10" x14ac:dyDescent="0.25">
      <c r="A290" s="156" t="s">
        <v>86</v>
      </c>
      <c r="B290" s="109">
        <v>0</v>
      </c>
      <c r="C290" s="181">
        <v>0</v>
      </c>
      <c r="D290" s="109">
        <f t="shared" si="49"/>
        <v>0</v>
      </c>
      <c r="E290" s="181">
        <v>0</v>
      </c>
      <c r="F290" s="109">
        <f t="shared" si="50"/>
        <v>0</v>
      </c>
      <c r="G290" s="111">
        <v>0</v>
      </c>
      <c r="H290" s="182" t="s">
        <v>98</v>
      </c>
      <c r="I290" s="111">
        <v>0</v>
      </c>
      <c r="J290" s="183" t="s">
        <v>98</v>
      </c>
    </row>
    <row r="291" spans="1:10" x14ac:dyDescent="0.25">
      <c r="A291" s="156" t="s">
        <v>87</v>
      </c>
      <c r="B291" s="109">
        <v>0</v>
      </c>
      <c r="C291" s="181">
        <v>0</v>
      </c>
      <c r="D291" s="109">
        <f t="shared" si="49"/>
        <v>0</v>
      </c>
      <c r="E291" s="181">
        <v>0</v>
      </c>
      <c r="F291" s="109">
        <f t="shared" si="50"/>
        <v>0</v>
      </c>
      <c r="G291" s="111">
        <v>0</v>
      </c>
      <c r="H291" s="182" t="s">
        <v>98</v>
      </c>
      <c r="I291" s="111">
        <v>0</v>
      </c>
      <c r="J291" s="183" t="s">
        <v>98</v>
      </c>
    </row>
    <row r="292" spans="1:10" x14ac:dyDescent="0.25">
      <c r="A292" s="156" t="s">
        <v>88</v>
      </c>
      <c r="B292" s="109">
        <v>16761.691999999999</v>
      </c>
      <c r="C292" s="111">
        <v>2477.6553009999998</v>
      </c>
      <c r="D292" s="109">
        <f t="shared" si="49"/>
        <v>19239.347300999998</v>
      </c>
      <c r="E292" s="181">
        <v>0</v>
      </c>
      <c r="F292" s="109">
        <f t="shared" si="50"/>
        <v>19239.347300999998</v>
      </c>
      <c r="G292" s="111">
        <v>4646.6185009999999</v>
      </c>
      <c r="H292" s="182">
        <f t="shared" si="51"/>
        <v>24.151643131669463</v>
      </c>
      <c r="I292" s="111">
        <v>4644.4337009999999</v>
      </c>
      <c r="J292" s="185">
        <f t="shared" si="52"/>
        <v>24.140287237075853</v>
      </c>
    </row>
    <row r="293" spans="1:10" x14ac:dyDescent="0.2">
      <c r="A293" s="156" t="s">
        <v>89</v>
      </c>
      <c r="B293" s="160">
        <v>0</v>
      </c>
      <c r="C293" s="195">
        <v>0</v>
      </c>
      <c r="D293" s="109">
        <f t="shared" si="49"/>
        <v>0</v>
      </c>
      <c r="E293" s="181">
        <v>0</v>
      </c>
      <c r="F293" s="196">
        <f t="shared" si="50"/>
        <v>0</v>
      </c>
      <c r="G293" s="111">
        <v>0</v>
      </c>
      <c r="H293" s="182" t="s">
        <v>98</v>
      </c>
      <c r="I293" s="111">
        <v>0</v>
      </c>
      <c r="J293" s="183" t="s">
        <v>98</v>
      </c>
    </row>
    <row r="294" spans="1:10" x14ac:dyDescent="0.25">
      <c r="A294" s="156" t="s">
        <v>90</v>
      </c>
      <c r="B294" s="58">
        <v>0</v>
      </c>
      <c r="C294" s="111">
        <v>0</v>
      </c>
      <c r="D294" s="109">
        <f t="shared" si="49"/>
        <v>0</v>
      </c>
      <c r="E294" s="181">
        <v>0</v>
      </c>
      <c r="F294" s="109">
        <f t="shared" si="50"/>
        <v>0</v>
      </c>
      <c r="G294" s="111">
        <v>0</v>
      </c>
      <c r="H294" s="182" t="s">
        <v>98</v>
      </c>
      <c r="I294" s="111">
        <v>0</v>
      </c>
      <c r="J294" s="183" t="s">
        <v>98</v>
      </c>
    </row>
    <row r="295" spans="1:10" x14ac:dyDescent="0.25">
      <c r="A295" s="156" t="s">
        <v>91</v>
      </c>
      <c r="B295" s="58">
        <v>0</v>
      </c>
      <c r="C295" s="111">
        <v>0</v>
      </c>
      <c r="D295" s="109">
        <f t="shared" si="49"/>
        <v>0</v>
      </c>
      <c r="E295" s="181">
        <v>0</v>
      </c>
      <c r="F295" s="109">
        <f t="shared" si="50"/>
        <v>0</v>
      </c>
      <c r="G295" s="111">
        <v>0</v>
      </c>
      <c r="H295" s="182" t="s">
        <v>98</v>
      </c>
      <c r="I295" s="111">
        <v>0</v>
      </c>
      <c r="J295" s="183" t="s">
        <v>98</v>
      </c>
    </row>
    <row r="296" spans="1:10" x14ac:dyDescent="0.25">
      <c r="A296" s="194" t="s">
        <v>92</v>
      </c>
      <c r="B296" s="109">
        <v>2166.7660000000001</v>
      </c>
      <c r="C296" s="111">
        <v>1877.0998050000001</v>
      </c>
      <c r="D296" s="109">
        <f t="shared" si="49"/>
        <v>4043.8658050000004</v>
      </c>
      <c r="E296" s="181">
        <v>0</v>
      </c>
      <c r="F296" s="109">
        <f t="shared" si="50"/>
        <v>4043.8658050000004</v>
      </c>
      <c r="G296" s="111">
        <v>1410.526539</v>
      </c>
      <c r="H296" s="182">
        <f t="shared" si="51"/>
        <v>34.880646564877779</v>
      </c>
      <c r="I296" s="111">
        <v>1404.595163</v>
      </c>
      <c r="J296" s="185">
        <f t="shared" si="52"/>
        <v>34.73397067883166</v>
      </c>
    </row>
    <row r="297" spans="1:10" x14ac:dyDescent="0.25">
      <c r="A297" s="156" t="s">
        <v>93</v>
      </c>
      <c r="B297" s="58">
        <v>0</v>
      </c>
      <c r="C297" s="111">
        <v>0</v>
      </c>
      <c r="D297" s="109">
        <f t="shared" si="49"/>
        <v>0</v>
      </c>
      <c r="E297" s="181">
        <v>0</v>
      </c>
      <c r="F297" s="109">
        <f t="shared" si="50"/>
        <v>0</v>
      </c>
      <c r="G297" s="111">
        <v>0</v>
      </c>
      <c r="H297" s="182" t="s">
        <v>98</v>
      </c>
      <c r="I297" s="111">
        <v>0</v>
      </c>
      <c r="J297" s="183" t="s">
        <v>98</v>
      </c>
    </row>
    <row r="298" spans="1:10" x14ac:dyDescent="0.25">
      <c r="A298" s="194" t="s">
        <v>94</v>
      </c>
      <c r="B298" s="109">
        <v>1182.71</v>
      </c>
      <c r="C298" s="111">
        <v>138.02097599999999</v>
      </c>
      <c r="D298" s="109">
        <f t="shared" si="49"/>
        <v>1320.7309760000001</v>
      </c>
      <c r="E298" s="181">
        <v>0</v>
      </c>
      <c r="F298" s="109">
        <f t="shared" si="50"/>
        <v>1320.7309760000001</v>
      </c>
      <c r="G298" s="111">
        <v>267.86941899999999</v>
      </c>
      <c r="H298" s="182">
        <f t="shared" si="51"/>
        <v>20.28190629792573</v>
      </c>
      <c r="I298" s="111">
        <v>267.86941899999999</v>
      </c>
      <c r="J298" s="185">
        <f t="shared" si="52"/>
        <v>20.28190629792573</v>
      </c>
    </row>
    <row r="299" spans="1:10" x14ac:dyDescent="0.25">
      <c r="A299" s="194" t="s">
        <v>95</v>
      </c>
      <c r="B299" s="109">
        <v>0</v>
      </c>
      <c r="C299" s="111">
        <v>15.671388</v>
      </c>
      <c r="D299" s="109">
        <f t="shared" si="49"/>
        <v>15.671388</v>
      </c>
      <c r="E299" s="181">
        <v>0</v>
      </c>
      <c r="F299" s="109">
        <f t="shared" si="50"/>
        <v>15.671388</v>
      </c>
      <c r="G299" s="111">
        <v>15.671388</v>
      </c>
      <c r="H299" s="182">
        <f>+G299/D299*100</f>
        <v>100</v>
      </c>
      <c r="I299" s="111">
        <v>15.671388</v>
      </c>
      <c r="J299" s="185">
        <f t="shared" si="52"/>
        <v>100</v>
      </c>
    </row>
    <row r="300" spans="1:10" ht="15.75" thickBot="1" x14ac:dyDescent="0.3">
      <c r="A300" s="156" t="s">
        <v>96</v>
      </c>
      <c r="B300" s="58">
        <v>0</v>
      </c>
      <c r="C300" s="60">
        <v>46.010204000000002</v>
      </c>
      <c r="D300" s="58">
        <f>+B300+C300</f>
        <v>46.010204000000002</v>
      </c>
      <c r="E300" s="158">
        <v>0</v>
      </c>
      <c r="F300" s="58">
        <f>+D300+E300</f>
        <v>46.010204000000002</v>
      </c>
      <c r="G300" s="60">
        <v>46.010204000000002</v>
      </c>
      <c r="H300" s="128">
        <f>+G300/D300*100</f>
        <v>100</v>
      </c>
      <c r="I300" s="60">
        <v>46.010204000000002</v>
      </c>
      <c r="J300" s="159">
        <f t="shared" si="52"/>
        <v>100</v>
      </c>
    </row>
    <row r="301" spans="1:10" ht="15.75" thickBot="1" x14ac:dyDescent="0.3">
      <c r="A301" s="157" t="s">
        <v>124</v>
      </c>
      <c r="B301" s="49">
        <f>+B278+B279+B280+B281+B282+B283+B286+B287+B290+B291+B292+B293+B294+B295+B296+B297+B298+B299+B300</f>
        <v>116249.24600000001</v>
      </c>
      <c r="C301" s="49">
        <f>+C278+C279+C280+C281+C282+C283+C286+C287+C290+C291+C292+C293+C294+C295+C296+C297+C298+C299+C300</f>
        <v>27282.631973</v>
      </c>
      <c r="D301" s="50">
        <f>+B301+C301</f>
        <v>143531.87797300002</v>
      </c>
      <c r="E301" s="49">
        <v>0</v>
      </c>
      <c r="F301" s="50">
        <f>+D301+E301</f>
        <v>143531.87797300002</v>
      </c>
      <c r="G301" s="49">
        <f>+G278+G279+G280+G281+G282+G283+G286+G287+G290+G291+G292+G293+G294+G295+G296+G297+G298+G299+G300</f>
        <v>37216.673386999995</v>
      </c>
      <c r="H301" s="51">
        <f>+G301/D301*100</f>
        <v>25.929203959834535</v>
      </c>
      <c r="I301" s="49">
        <f>+I278+I279+I280+I281+I282+I283+I286+I287+I290+I291+I292+I293+I294+I295+I296+I297+I298+I299+I300</f>
        <v>35246.846125000004</v>
      </c>
      <c r="J301" s="52">
        <f>+I301/D301*100</f>
        <v>24.556806907821784</v>
      </c>
    </row>
    <row r="302" spans="1:10" x14ac:dyDescent="0.25">
      <c r="A302" s="232" t="s">
        <v>132</v>
      </c>
      <c r="B302" s="232"/>
      <c r="C302" s="232"/>
      <c r="D302" s="232"/>
      <c r="E302" s="232"/>
      <c r="F302" s="232"/>
      <c r="G302" s="232"/>
      <c r="H302" s="232"/>
      <c r="I302" s="232"/>
      <c r="J302" s="232"/>
    </row>
    <row r="303" spans="1:10" x14ac:dyDescent="0.25">
      <c r="A303" s="63"/>
      <c r="B303" s="63"/>
      <c r="C303" s="213"/>
      <c r="D303" s="63"/>
      <c r="E303" s="63"/>
      <c r="F303" s="63"/>
      <c r="G303" s="63"/>
      <c r="H303" s="63"/>
      <c r="I303" s="72"/>
      <c r="J303" s="63"/>
    </row>
    <row r="304" spans="1:10" x14ac:dyDescent="0.25">
      <c r="A304" s="63"/>
      <c r="B304" s="63"/>
      <c r="C304" s="213"/>
      <c r="D304" s="63"/>
      <c r="E304" s="63"/>
      <c r="F304" s="63"/>
      <c r="G304" s="63"/>
      <c r="H304" s="63"/>
      <c r="I304" s="72"/>
      <c r="J304" s="63"/>
    </row>
    <row r="305" spans="1:10" x14ac:dyDescent="0.25">
      <c r="A305" s="63"/>
      <c r="B305" s="63"/>
      <c r="C305" s="213"/>
      <c r="D305" s="63"/>
      <c r="E305" s="63"/>
      <c r="F305" s="63"/>
      <c r="G305" s="63"/>
      <c r="H305" s="63"/>
      <c r="I305" s="72"/>
      <c r="J305" s="63"/>
    </row>
    <row r="306" spans="1:10" x14ac:dyDescent="0.25">
      <c r="A306" s="63"/>
      <c r="B306" s="63"/>
      <c r="C306" s="213"/>
      <c r="D306" s="63"/>
      <c r="E306" s="63"/>
      <c r="F306" s="63"/>
      <c r="G306" s="63"/>
      <c r="H306" s="63"/>
      <c r="I306" s="72"/>
      <c r="J306" s="63"/>
    </row>
    <row r="307" spans="1:10" x14ac:dyDescent="0.25">
      <c r="A307" s="229" t="s">
        <v>20</v>
      </c>
      <c r="B307" s="229"/>
      <c r="C307" s="229"/>
      <c r="D307" s="229"/>
      <c r="E307" s="229"/>
      <c r="F307" s="229"/>
      <c r="G307" s="229"/>
      <c r="H307" s="229"/>
      <c r="I307" s="229"/>
      <c r="J307" s="229"/>
    </row>
    <row r="308" spans="1:10" x14ac:dyDescent="0.25">
      <c r="A308" s="229" t="s">
        <v>118</v>
      </c>
      <c r="B308" s="229"/>
      <c r="C308" s="229"/>
      <c r="D308" s="229"/>
      <c r="E308" s="229"/>
      <c r="F308" s="229"/>
      <c r="G308" s="229"/>
      <c r="H308" s="229"/>
      <c r="I308" s="229"/>
      <c r="J308" s="229"/>
    </row>
    <row r="309" spans="1:10" x14ac:dyDescent="0.25">
      <c r="A309" s="230" t="s">
        <v>2</v>
      </c>
      <c r="B309" s="230"/>
      <c r="C309" s="230"/>
      <c r="D309" s="230"/>
      <c r="E309" s="230"/>
      <c r="F309" s="230"/>
      <c r="G309" s="230"/>
      <c r="H309" s="230"/>
      <c r="I309" s="230"/>
      <c r="J309" s="230"/>
    </row>
    <row r="310" spans="1:10" x14ac:dyDescent="0.25">
      <c r="A310" s="224" t="s">
        <v>77</v>
      </c>
      <c r="B310" s="42" t="s">
        <v>5</v>
      </c>
      <c r="C310" s="42" t="s">
        <v>6</v>
      </c>
      <c r="D310" s="103" t="s">
        <v>7</v>
      </c>
      <c r="E310" s="42" t="s">
        <v>8</v>
      </c>
      <c r="F310" s="42" t="s">
        <v>9</v>
      </c>
      <c r="G310" s="42" t="s">
        <v>10</v>
      </c>
      <c r="H310" s="225" t="s">
        <v>11</v>
      </c>
      <c r="I310" s="42" t="s">
        <v>12</v>
      </c>
      <c r="J310" s="42" t="s">
        <v>13</v>
      </c>
    </row>
    <row r="311" spans="1:10" ht="13.5" customHeight="1" x14ac:dyDescent="0.2">
      <c r="A311" s="221" t="s">
        <v>58</v>
      </c>
      <c r="B311" s="58">
        <v>8933.77</v>
      </c>
      <c r="C311" s="58">
        <v>0</v>
      </c>
      <c r="D311" s="60">
        <f>+B311+C311</f>
        <v>8933.77</v>
      </c>
      <c r="E311" s="154">
        <v>0</v>
      </c>
      <c r="F311" s="60">
        <f>+D311+E311</f>
        <v>8933.77</v>
      </c>
      <c r="G311" s="58">
        <v>6094.2374010000003</v>
      </c>
      <c r="H311" s="62">
        <f>+G311/D311*100</f>
        <v>68.215740958184512</v>
      </c>
      <c r="I311" s="58">
        <v>5624.7529409999997</v>
      </c>
      <c r="J311" s="62">
        <f>+I311/D311*100</f>
        <v>62.960574774143495</v>
      </c>
    </row>
    <row r="312" spans="1:10" ht="13.5" customHeight="1" x14ac:dyDescent="0.2">
      <c r="A312" s="221" t="s">
        <v>59</v>
      </c>
      <c r="B312" s="58">
        <v>20402.400000000001</v>
      </c>
      <c r="C312" s="58">
        <v>0</v>
      </c>
      <c r="D312" s="60">
        <f t="shared" ref="D312:D328" si="53">+B312+C312</f>
        <v>20402.400000000001</v>
      </c>
      <c r="E312" s="154">
        <v>0</v>
      </c>
      <c r="F312" s="60">
        <f t="shared" ref="F312:F328" si="54">+D312+E312</f>
        <v>20402.400000000001</v>
      </c>
      <c r="G312" s="58">
        <v>13500.540029</v>
      </c>
      <c r="H312" s="62">
        <f t="shared" ref="H312:H328" si="55">+G312/D312*100</f>
        <v>66.171332926518446</v>
      </c>
      <c r="I312" s="58">
        <v>7611.7334339999998</v>
      </c>
      <c r="J312" s="62">
        <f t="shared" ref="J312:J328" si="56">+I312/D312*100</f>
        <v>37.308029614163033</v>
      </c>
    </row>
    <row r="313" spans="1:10" x14ac:dyDescent="0.2">
      <c r="A313" s="221" t="s">
        <v>104</v>
      </c>
      <c r="B313" s="58">
        <v>10413.986000000001</v>
      </c>
      <c r="C313" s="154">
        <v>0</v>
      </c>
      <c r="D313" s="60">
        <f t="shared" si="53"/>
        <v>10413.986000000001</v>
      </c>
      <c r="E313" s="154">
        <v>0</v>
      </c>
      <c r="F313" s="60">
        <f t="shared" si="54"/>
        <v>10413.986000000001</v>
      </c>
      <c r="G313" s="58">
        <v>4960.9528909999999</v>
      </c>
      <c r="H313" s="62">
        <f t="shared" si="55"/>
        <v>47.63740695445528</v>
      </c>
      <c r="I313" s="58">
        <v>4588.7679079999998</v>
      </c>
      <c r="J313" s="62">
        <f t="shared" si="56"/>
        <v>44.063511397076965</v>
      </c>
    </row>
    <row r="314" spans="1:10" x14ac:dyDescent="0.2">
      <c r="A314" s="221" t="s">
        <v>60</v>
      </c>
      <c r="B314" s="58">
        <v>53737.063000000002</v>
      </c>
      <c r="C314" s="154">
        <v>0</v>
      </c>
      <c r="D314" s="60">
        <f t="shared" si="53"/>
        <v>53737.063000000002</v>
      </c>
      <c r="E314" s="154">
        <v>0</v>
      </c>
      <c r="F314" s="60">
        <f t="shared" si="54"/>
        <v>53737.063000000002</v>
      </c>
      <c r="G314" s="58">
        <v>35180.28714</v>
      </c>
      <c r="H314" s="62">
        <f t="shared" si="55"/>
        <v>65.467454259641983</v>
      </c>
      <c r="I314" s="58">
        <v>31520.320188999998</v>
      </c>
      <c r="J314" s="62">
        <f t="shared" si="56"/>
        <v>58.656574120919103</v>
      </c>
    </row>
    <row r="315" spans="1:10" x14ac:dyDescent="0.2">
      <c r="A315" s="221" t="s">
        <v>61</v>
      </c>
      <c r="B315" s="58">
        <v>418914.89600000001</v>
      </c>
      <c r="C315" s="154">
        <v>0</v>
      </c>
      <c r="D315" s="60">
        <f t="shared" si="53"/>
        <v>418914.89600000001</v>
      </c>
      <c r="E315" s="154">
        <v>0</v>
      </c>
      <c r="F315" s="60">
        <f t="shared" si="54"/>
        <v>418914.89600000001</v>
      </c>
      <c r="G315" s="58">
        <v>279350.79780100001</v>
      </c>
      <c r="H315" s="62">
        <f t="shared" si="55"/>
        <v>66.684379206462978</v>
      </c>
      <c r="I315" s="58">
        <v>277441.17557100003</v>
      </c>
      <c r="J315" s="62">
        <f t="shared" si="56"/>
        <v>66.228529522378224</v>
      </c>
    </row>
    <row r="316" spans="1:10" x14ac:dyDescent="0.2">
      <c r="A316" s="221" t="s">
        <v>62</v>
      </c>
      <c r="B316" s="58">
        <v>9404.9719999999998</v>
      </c>
      <c r="C316" s="154">
        <v>0</v>
      </c>
      <c r="D316" s="60">
        <f t="shared" si="53"/>
        <v>9404.9719999999998</v>
      </c>
      <c r="E316" s="154">
        <v>0</v>
      </c>
      <c r="F316" s="60">
        <f t="shared" si="54"/>
        <v>9404.9719999999998</v>
      </c>
      <c r="G316" s="58">
        <v>7496.9453899999999</v>
      </c>
      <c r="H316" s="62">
        <f t="shared" si="55"/>
        <v>79.712575327178001</v>
      </c>
      <c r="I316" s="58">
        <v>6368.6216199999999</v>
      </c>
      <c r="J316" s="62">
        <f t="shared" si="56"/>
        <v>67.715476664895974</v>
      </c>
    </row>
    <row r="317" spans="1:10" x14ac:dyDescent="0.2">
      <c r="A317" s="221" t="s">
        <v>63</v>
      </c>
      <c r="B317" s="58">
        <v>28431.313999999998</v>
      </c>
      <c r="C317" s="154">
        <v>0</v>
      </c>
      <c r="D317" s="60">
        <f t="shared" si="53"/>
        <v>28431.313999999998</v>
      </c>
      <c r="E317" s="154">
        <v>0</v>
      </c>
      <c r="F317" s="60">
        <f t="shared" si="54"/>
        <v>28431.313999999998</v>
      </c>
      <c r="G317" s="58">
        <v>19141.925777</v>
      </c>
      <c r="H317" s="62">
        <f t="shared" si="55"/>
        <v>67.326912069558247</v>
      </c>
      <c r="I317" s="58">
        <v>17557.116547000001</v>
      </c>
      <c r="J317" s="62">
        <f t="shared" si="56"/>
        <v>61.752743988547287</v>
      </c>
    </row>
    <row r="318" spans="1:10" x14ac:dyDescent="0.2">
      <c r="A318" s="221" t="s">
        <v>64</v>
      </c>
      <c r="B318" s="58">
        <v>5500.6989999999996</v>
      </c>
      <c r="C318" s="154">
        <v>0</v>
      </c>
      <c r="D318" s="60">
        <f t="shared" si="53"/>
        <v>5500.6989999999996</v>
      </c>
      <c r="E318" s="154">
        <v>0</v>
      </c>
      <c r="F318" s="60">
        <f t="shared" si="54"/>
        <v>5500.6989999999996</v>
      </c>
      <c r="G318" s="58">
        <v>2808.4611479999999</v>
      </c>
      <c r="H318" s="62">
        <f t="shared" si="55"/>
        <v>51.056441154115142</v>
      </c>
      <c r="I318" s="58">
        <v>2339.0345969</v>
      </c>
      <c r="J318" s="62">
        <f t="shared" si="56"/>
        <v>42.522497538949146</v>
      </c>
    </row>
    <row r="319" spans="1:10" x14ac:dyDescent="0.2">
      <c r="A319" s="221" t="s">
        <v>65</v>
      </c>
      <c r="B319" s="58">
        <v>11452.246999999999</v>
      </c>
      <c r="C319" s="154">
        <v>0</v>
      </c>
      <c r="D319" s="60">
        <f t="shared" si="53"/>
        <v>11452.246999999999</v>
      </c>
      <c r="E319" s="154">
        <v>0</v>
      </c>
      <c r="F319" s="60">
        <f t="shared" si="54"/>
        <v>11452.246999999999</v>
      </c>
      <c r="G319" s="58">
        <v>7300.1195379999999</v>
      </c>
      <c r="H319" s="62">
        <f t="shared" si="55"/>
        <v>63.743993104584632</v>
      </c>
      <c r="I319" s="58">
        <v>6768.9361150000004</v>
      </c>
      <c r="J319" s="62">
        <f t="shared" si="56"/>
        <v>59.105746802352421</v>
      </c>
    </row>
    <row r="320" spans="1:10" x14ac:dyDescent="0.2">
      <c r="A320" s="221" t="s">
        <v>66</v>
      </c>
      <c r="B320" s="58">
        <v>3761.761</v>
      </c>
      <c r="C320" s="154">
        <v>0</v>
      </c>
      <c r="D320" s="60">
        <f t="shared" si="53"/>
        <v>3761.761</v>
      </c>
      <c r="E320" s="154">
        <v>0</v>
      </c>
      <c r="F320" s="60">
        <f t="shared" si="54"/>
        <v>3761.761</v>
      </c>
      <c r="G320" s="58">
        <v>2228.1951749999998</v>
      </c>
      <c r="H320" s="62">
        <f t="shared" si="55"/>
        <v>59.23276824338388</v>
      </c>
      <c r="I320" s="58">
        <v>1987.94749</v>
      </c>
      <c r="J320" s="62">
        <f t="shared" si="56"/>
        <v>52.846193312121635</v>
      </c>
    </row>
    <row r="321" spans="1:10" x14ac:dyDescent="0.2">
      <c r="A321" s="221" t="s">
        <v>67</v>
      </c>
      <c r="B321" s="58">
        <v>22155.894</v>
      </c>
      <c r="C321" s="154">
        <v>0</v>
      </c>
      <c r="D321" s="60">
        <f t="shared" si="53"/>
        <v>22155.894</v>
      </c>
      <c r="E321" s="154">
        <v>0</v>
      </c>
      <c r="F321" s="60">
        <f t="shared" si="54"/>
        <v>22155.894</v>
      </c>
      <c r="G321" s="58">
        <v>13645.872664</v>
      </c>
      <c r="H321" s="62">
        <f t="shared" si="55"/>
        <v>61.590259747586806</v>
      </c>
      <c r="I321" s="58">
        <v>13057.750017</v>
      </c>
      <c r="J321" s="62">
        <f t="shared" si="56"/>
        <v>58.935784839013948</v>
      </c>
    </row>
    <row r="322" spans="1:10" ht="13.5" customHeight="1" x14ac:dyDescent="0.2">
      <c r="A322" s="221" t="s">
        <v>68</v>
      </c>
      <c r="B322" s="58">
        <v>12177.241</v>
      </c>
      <c r="C322" s="154">
        <v>0</v>
      </c>
      <c r="D322" s="60">
        <f t="shared" si="53"/>
        <v>12177.241</v>
      </c>
      <c r="E322" s="154">
        <v>0</v>
      </c>
      <c r="F322" s="60">
        <f t="shared" si="54"/>
        <v>12177.241</v>
      </c>
      <c r="G322" s="58">
        <v>7291.9865360000003</v>
      </c>
      <c r="H322" s="62">
        <f t="shared" si="55"/>
        <v>59.88209099253271</v>
      </c>
      <c r="I322" s="58">
        <v>5395.0208739999998</v>
      </c>
      <c r="J322" s="62">
        <f t="shared" si="56"/>
        <v>44.30413156806209</v>
      </c>
    </row>
    <row r="323" spans="1:10" ht="13.5" customHeight="1" x14ac:dyDescent="0.2">
      <c r="A323" s="221" t="s">
        <v>69</v>
      </c>
      <c r="B323" s="58">
        <v>6046.9579999999996</v>
      </c>
      <c r="C323" s="154">
        <v>0</v>
      </c>
      <c r="D323" s="60">
        <f t="shared" si="53"/>
        <v>6046.9579999999996</v>
      </c>
      <c r="E323" s="154">
        <v>0</v>
      </c>
      <c r="F323" s="60">
        <f t="shared" si="54"/>
        <v>6046.9579999999996</v>
      </c>
      <c r="G323" s="58">
        <v>4060.1379219999999</v>
      </c>
      <c r="H323" s="62">
        <f t="shared" si="55"/>
        <v>67.143478125695594</v>
      </c>
      <c r="I323" s="58">
        <v>3506.1670779999999</v>
      </c>
      <c r="J323" s="62">
        <f t="shared" si="56"/>
        <v>57.982328932994079</v>
      </c>
    </row>
    <row r="324" spans="1:10" ht="13.5" customHeight="1" x14ac:dyDescent="0.2">
      <c r="A324" s="221" t="s">
        <v>70</v>
      </c>
      <c r="B324" s="58">
        <v>4828.1260000000002</v>
      </c>
      <c r="C324" s="154">
        <v>0</v>
      </c>
      <c r="D324" s="60">
        <f t="shared" si="53"/>
        <v>4828.1260000000002</v>
      </c>
      <c r="E324" s="154">
        <v>0</v>
      </c>
      <c r="F324" s="60">
        <f t="shared" si="54"/>
        <v>4828.1260000000002</v>
      </c>
      <c r="G324" s="58">
        <v>3290.1195630000002</v>
      </c>
      <c r="H324" s="62">
        <f t="shared" si="55"/>
        <v>68.144857093621837</v>
      </c>
      <c r="I324" s="58">
        <v>2992.1666970000001</v>
      </c>
      <c r="J324" s="62">
        <f t="shared" si="56"/>
        <v>61.973666325195317</v>
      </c>
    </row>
    <row r="325" spans="1:10" ht="13.5" customHeight="1" x14ac:dyDescent="0.2">
      <c r="A325" s="221" t="s">
        <v>71</v>
      </c>
      <c r="B325" s="58">
        <v>11060.503000000001</v>
      </c>
      <c r="C325" s="154">
        <v>0</v>
      </c>
      <c r="D325" s="60">
        <f t="shared" si="53"/>
        <v>11060.503000000001</v>
      </c>
      <c r="E325" s="154">
        <v>0</v>
      </c>
      <c r="F325" s="60">
        <f t="shared" si="54"/>
        <v>11060.503000000001</v>
      </c>
      <c r="G325" s="58">
        <v>7260.5693540000002</v>
      </c>
      <c r="H325" s="62">
        <f t="shared" si="55"/>
        <v>65.644115407771224</v>
      </c>
      <c r="I325" s="58">
        <v>6361.6669979999997</v>
      </c>
      <c r="J325" s="62">
        <f t="shared" si="56"/>
        <v>57.516977283944492</v>
      </c>
    </row>
    <row r="326" spans="1:10" ht="13.5" customHeight="1" x14ac:dyDescent="0.2">
      <c r="A326" s="221" t="s">
        <v>72</v>
      </c>
      <c r="B326" s="58">
        <v>4403.3119999999999</v>
      </c>
      <c r="C326" s="154">
        <v>0</v>
      </c>
      <c r="D326" s="60">
        <f t="shared" si="53"/>
        <v>4403.3119999999999</v>
      </c>
      <c r="E326" s="154">
        <v>0</v>
      </c>
      <c r="F326" s="60">
        <f t="shared" si="54"/>
        <v>4403.3119999999999</v>
      </c>
      <c r="G326" s="58">
        <v>3281.4311320000002</v>
      </c>
      <c r="H326" s="62">
        <f t="shared" si="55"/>
        <v>74.521885617008294</v>
      </c>
      <c r="I326" s="58">
        <v>2853.6916230000002</v>
      </c>
      <c r="J326" s="62">
        <f t="shared" si="56"/>
        <v>64.807845162913736</v>
      </c>
    </row>
    <row r="327" spans="1:10" ht="13.5" customHeight="1" x14ac:dyDescent="0.2">
      <c r="A327" s="221" t="s">
        <v>73</v>
      </c>
      <c r="B327" s="58">
        <v>9127.0059999999994</v>
      </c>
      <c r="C327" s="154">
        <v>0</v>
      </c>
      <c r="D327" s="60">
        <f t="shared" si="53"/>
        <v>9127.0059999999994</v>
      </c>
      <c r="E327" s="154">
        <v>0</v>
      </c>
      <c r="F327" s="60">
        <f t="shared" si="54"/>
        <v>9127.0059999999994</v>
      </c>
      <c r="G327" s="58">
        <v>7148.8880749999998</v>
      </c>
      <c r="H327" s="62">
        <f t="shared" si="55"/>
        <v>78.326759892564993</v>
      </c>
      <c r="I327" s="58">
        <v>4875.5744089999998</v>
      </c>
      <c r="J327" s="62">
        <f t="shared" si="56"/>
        <v>53.419208982660905</v>
      </c>
    </row>
    <row r="328" spans="1:10" ht="13.5" customHeight="1" x14ac:dyDescent="0.2">
      <c r="A328" s="221" t="s">
        <v>74</v>
      </c>
      <c r="B328" s="58">
        <v>39350.237000000001</v>
      </c>
      <c r="C328" s="215">
        <v>195.83745999999999</v>
      </c>
      <c r="D328" s="60">
        <f t="shared" si="53"/>
        <v>39546.074460000003</v>
      </c>
      <c r="E328" s="154">
        <v>0</v>
      </c>
      <c r="F328" s="60">
        <f t="shared" si="54"/>
        <v>39546.074460000003</v>
      </c>
      <c r="G328" s="58">
        <v>25861.003558</v>
      </c>
      <c r="H328" s="62">
        <f t="shared" si="55"/>
        <v>65.394616055148134</v>
      </c>
      <c r="I328" s="58">
        <v>22959.751752</v>
      </c>
      <c r="J328" s="62">
        <f t="shared" si="56"/>
        <v>58.058232240530707</v>
      </c>
    </row>
    <row r="329" spans="1:10" ht="13.5" customHeight="1" x14ac:dyDescent="0.2">
      <c r="A329" s="221" t="s">
        <v>75</v>
      </c>
      <c r="B329" s="58">
        <v>17916.761999999999</v>
      </c>
      <c r="C329" s="154">
        <v>0</v>
      </c>
      <c r="D329" s="60">
        <f>+B329+C329</f>
        <v>17916.761999999999</v>
      </c>
      <c r="E329" s="154">
        <v>0</v>
      </c>
      <c r="F329" s="60">
        <f>+D329+E329</f>
        <v>17916.761999999999</v>
      </c>
      <c r="G329" s="58">
        <v>11575.475297000001</v>
      </c>
      <c r="H329" s="62">
        <f>+G329/D329*100</f>
        <v>64.60696021412798</v>
      </c>
      <c r="I329" s="58">
        <v>10587.974935</v>
      </c>
      <c r="J329" s="62">
        <f>+I329/D329*100</f>
        <v>59.095359613528387</v>
      </c>
    </row>
    <row r="330" spans="1:10" ht="13.5" customHeight="1" x14ac:dyDescent="0.2">
      <c r="A330" s="221" t="s">
        <v>76</v>
      </c>
      <c r="B330" s="58">
        <v>198020.23300000001</v>
      </c>
      <c r="C330" s="154">
        <v>0</v>
      </c>
      <c r="D330" s="60">
        <f>+B330+C330</f>
        <v>198020.23300000001</v>
      </c>
      <c r="E330" s="154">
        <v>0</v>
      </c>
      <c r="F330" s="60">
        <f>+D330+E330</f>
        <v>198020.23300000001</v>
      </c>
      <c r="G330" s="58">
        <v>76324.746685999999</v>
      </c>
      <c r="H330" s="70">
        <f>+G330/D330*100</f>
        <v>38.543913179821374</v>
      </c>
      <c r="I330" s="58">
        <v>64674.295342999998</v>
      </c>
      <c r="J330" s="62">
        <f>+I330/D330*100</f>
        <v>32.660448057850729</v>
      </c>
    </row>
    <row r="331" spans="1:10" x14ac:dyDescent="0.25">
      <c r="A331" s="187" t="s">
        <v>97</v>
      </c>
      <c r="B331" s="188">
        <f>SUM(B311:B330)</f>
        <v>896039.38000000012</v>
      </c>
      <c r="C331" s="188">
        <f>SUM(C313:C330)</f>
        <v>195.83745999999999</v>
      </c>
      <c r="D331" s="222">
        <f>+B331+C331</f>
        <v>896235.21746000007</v>
      </c>
      <c r="E331" s="188">
        <f>SUM(E311:E330)</f>
        <v>0</v>
      </c>
      <c r="F331" s="222">
        <f>+D331+E331</f>
        <v>896235.21746000007</v>
      </c>
      <c r="G331" s="188">
        <f>SUM(G311:G330)</f>
        <v>537802.69307700009</v>
      </c>
      <c r="H331" s="190">
        <f>+G331/D331*100</f>
        <v>60.006869022752142</v>
      </c>
      <c r="I331" s="188">
        <f>SUM(I311:I330)</f>
        <v>499072.46613790002</v>
      </c>
      <c r="J331" s="223">
        <f>+I331/D331*100</f>
        <v>55.685433512901895</v>
      </c>
    </row>
    <row r="332" spans="1:10" x14ac:dyDescent="0.25">
      <c r="A332" s="232" t="s">
        <v>132</v>
      </c>
      <c r="B332" s="232"/>
      <c r="C332" s="232"/>
      <c r="D332" s="232"/>
      <c r="E332" s="232"/>
      <c r="F332" s="232"/>
      <c r="G332" s="232"/>
      <c r="H332" s="232"/>
      <c r="I332" s="232"/>
      <c r="J332" s="232"/>
    </row>
    <row r="333" spans="1:10" x14ac:dyDescent="0.25">
      <c r="A333" s="71"/>
      <c r="B333" s="53"/>
      <c r="C333" s="53"/>
      <c r="D333" s="53"/>
      <c r="E333" s="53"/>
      <c r="F333" s="53"/>
      <c r="G333" s="53"/>
      <c r="H333" s="53"/>
      <c r="I333" s="53"/>
      <c r="J333" s="53"/>
    </row>
    <row r="334" spans="1:10" x14ac:dyDescent="0.25">
      <c r="A334"/>
      <c r="B334" s="47"/>
      <c r="C334" s="55"/>
      <c r="D334"/>
      <c r="E334" s="55"/>
      <c r="F334"/>
      <c r="G334" s="47"/>
      <c r="H334"/>
      <c r="I334" s="47"/>
      <c r="J334"/>
    </row>
    <row r="335" spans="1:10" x14ac:dyDescent="0.25">
      <c r="A335" s="229" t="s">
        <v>105</v>
      </c>
      <c r="B335" s="229"/>
      <c r="C335" s="229"/>
      <c r="D335" s="229"/>
      <c r="E335" s="229"/>
      <c r="F335" s="229"/>
      <c r="G335" s="229"/>
      <c r="H335" s="229"/>
      <c r="I335" s="229"/>
      <c r="J335" s="229"/>
    </row>
    <row r="336" spans="1:10" x14ac:dyDescent="0.25">
      <c r="A336" s="229" t="s">
        <v>119</v>
      </c>
      <c r="B336" s="229"/>
      <c r="C336" s="229"/>
      <c r="D336" s="229"/>
      <c r="E336" s="229"/>
      <c r="F336" s="229"/>
      <c r="G336" s="229"/>
      <c r="H336" s="229"/>
      <c r="I336" s="229"/>
      <c r="J336" s="229"/>
    </row>
    <row r="337" spans="1:10" x14ac:dyDescent="0.25">
      <c r="A337" s="230" t="s">
        <v>2</v>
      </c>
      <c r="B337" s="230"/>
      <c r="C337" s="230"/>
      <c r="D337" s="230"/>
      <c r="E337" s="230"/>
      <c r="F337" s="230"/>
      <c r="G337" s="230"/>
      <c r="H337" s="230"/>
      <c r="I337" s="230"/>
      <c r="J337" s="230"/>
    </row>
    <row r="338" spans="1:10" ht="25.5" x14ac:dyDescent="0.25">
      <c r="A338" s="102" t="s">
        <v>77</v>
      </c>
      <c r="B338" s="42" t="s">
        <v>5</v>
      </c>
      <c r="C338" s="42" t="s">
        <v>6</v>
      </c>
      <c r="D338" s="103" t="s">
        <v>7</v>
      </c>
      <c r="E338" s="42" t="s">
        <v>8</v>
      </c>
      <c r="F338" s="42" t="s">
        <v>9</v>
      </c>
      <c r="G338" s="42" t="s">
        <v>10</v>
      </c>
      <c r="H338" s="35" t="s">
        <v>11</v>
      </c>
      <c r="I338" s="42" t="s">
        <v>12</v>
      </c>
      <c r="J338" s="22" t="s">
        <v>13</v>
      </c>
    </row>
    <row r="339" spans="1:10" ht="13.5" customHeight="1" x14ac:dyDescent="0.2">
      <c r="A339" s="221" t="s">
        <v>58</v>
      </c>
      <c r="B339" s="58">
        <v>40073</v>
      </c>
      <c r="C339" s="58">
        <v>2074.5932050000001</v>
      </c>
      <c r="D339" s="60">
        <f>+B339+C339</f>
        <v>42147.593204999997</v>
      </c>
      <c r="E339" s="154">
        <v>0</v>
      </c>
      <c r="F339" s="60">
        <f>+D339+E339</f>
        <v>42147.593204999997</v>
      </c>
      <c r="G339" s="58">
        <v>27457.785457999998</v>
      </c>
      <c r="H339" s="62">
        <f>+G339/D339*100</f>
        <v>65.146745923187524</v>
      </c>
      <c r="I339" s="58">
        <v>13632.964241</v>
      </c>
      <c r="J339" s="62">
        <f>+I339/D339*100</f>
        <v>32.345771619013142</v>
      </c>
    </row>
    <row r="340" spans="1:10" ht="13.5" customHeight="1" x14ac:dyDescent="0.2">
      <c r="A340" s="221" t="s">
        <v>59</v>
      </c>
      <c r="B340" s="58">
        <v>2146402.4810000001</v>
      </c>
      <c r="C340" s="58">
        <v>-309.19190400000002</v>
      </c>
      <c r="D340" s="60">
        <f t="shared" ref="D340:D356" si="57">+B340+C340</f>
        <v>2146093.2890960001</v>
      </c>
      <c r="E340" s="154">
        <v>0</v>
      </c>
      <c r="F340" s="60">
        <f t="shared" ref="F340:F356" si="58">+D340+E340</f>
        <v>2146093.2890960001</v>
      </c>
      <c r="G340" s="58">
        <v>1335320.484707</v>
      </c>
      <c r="H340" s="62">
        <f t="shared" ref="H340:H356" si="59">+G340/D340*100</f>
        <v>62.220989716131001</v>
      </c>
      <c r="I340" s="58">
        <v>959472.12870400003</v>
      </c>
      <c r="J340" s="62">
        <f t="shared" ref="J340:J356" si="60">+I340/D340*100</f>
        <v>44.707848143365609</v>
      </c>
    </row>
    <row r="341" spans="1:10" ht="13.5" customHeight="1" x14ac:dyDescent="0.2">
      <c r="A341" s="221" t="s">
        <v>104</v>
      </c>
      <c r="B341" s="58">
        <v>10820.775</v>
      </c>
      <c r="C341" s="58">
        <v>6795</v>
      </c>
      <c r="D341" s="60">
        <f t="shared" si="57"/>
        <v>17615.775000000001</v>
      </c>
      <c r="E341" s="154">
        <v>0</v>
      </c>
      <c r="F341" s="60">
        <f t="shared" si="58"/>
        <v>17615.775000000001</v>
      </c>
      <c r="G341" s="58">
        <v>8472.9545330000001</v>
      </c>
      <c r="H341" s="62">
        <f t="shared" si="59"/>
        <v>48.098675948120359</v>
      </c>
      <c r="I341" s="58">
        <v>4884.4609380000002</v>
      </c>
      <c r="J341" s="62">
        <f t="shared" si="60"/>
        <v>27.727766379849879</v>
      </c>
    </row>
    <row r="342" spans="1:10" x14ac:dyDescent="0.2">
      <c r="A342" s="221" t="s">
        <v>60</v>
      </c>
      <c r="B342" s="58">
        <v>725621.85100000002</v>
      </c>
      <c r="C342" s="58">
        <v>-64251</v>
      </c>
      <c r="D342" s="60">
        <f t="shared" si="57"/>
        <v>661370.85100000002</v>
      </c>
      <c r="E342" s="154">
        <v>0</v>
      </c>
      <c r="F342" s="60">
        <f t="shared" si="58"/>
        <v>661370.85100000002</v>
      </c>
      <c r="G342" s="58">
        <v>295223.34093800001</v>
      </c>
      <c r="H342" s="62">
        <f t="shared" si="59"/>
        <v>44.638093815537694</v>
      </c>
      <c r="I342" s="58">
        <v>85394.853937000007</v>
      </c>
      <c r="J342" s="62">
        <f t="shared" si="60"/>
        <v>12.911795826484044</v>
      </c>
    </row>
    <row r="343" spans="1:10" x14ac:dyDescent="0.2">
      <c r="A343" s="221" t="s">
        <v>61</v>
      </c>
      <c r="B343" s="58">
        <v>3186.252</v>
      </c>
      <c r="C343" s="58">
        <v>0</v>
      </c>
      <c r="D343" s="60">
        <f t="shared" si="57"/>
        <v>3186.252</v>
      </c>
      <c r="E343" s="154">
        <v>0</v>
      </c>
      <c r="F343" s="60">
        <f t="shared" si="58"/>
        <v>3186.252</v>
      </c>
      <c r="G343" s="58">
        <v>1223.241094</v>
      </c>
      <c r="H343" s="62">
        <f t="shared" si="59"/>
        <v>38.391222477067103</v>
      </c>
      <c r="I343" s="58">
        <v>207.48593700000001</v>
      </c>
      <c r="J343" s="62">
        <f t="shared" si="60"/>
        <v>6.5119123346176009</v>
      </c>
    </row>
    <row r="344" spans="1:10" x14ac:dyDescent="0.2">
      <c r="A344" s="221" t="s">
        <v>62</v>
      </c>
      <c r="B344" s="58">
        <v>97318.547000000006</v>
      </c>
      <c r="C344" s="58">
        <v>11429.025394</v>
      </c>
      <c r="D344" s="60">
        <f t="shared" si="57"/>
        <v>108747.572394</v>
      </c>
      <c r="E344" s="154">
        <v>0</v>
      </c>
      <c r="F344" s="60">
        <f t="shared" si="58"/>
        <v>108747.572394</v>
      </c>
      <c r="G344" s="58">
        <v>50930.442662000001</v>
      </c>
      <c r="H344" s="62">
        <f t="shared" si="59"/>
        <v>46.833636412108099</v>
      </c>
      <c r="I344" s="58">
        <v>30032.928799000001</v>
      </c>
      <c r="J344" s="62">
        <f t="shared" si="60"/>
        <v>27.617102743396071</v>
      </c>
    </row>
    <row r="345" spans="1:10" x14ac:dyDescent="0.2">
      <c r="A345" s="221" t="s">
        <v>63</v>
      </c>
      <c r="B345" s="58">
        <v>215547.09899999999</v>
      </c>
      <c r="C345" s="58">
        <v>-2157.969055</v>
      </c>
      <c r="D345" s="60">
        <f t="shared" si="57"/>
        <v>213389.12994499999</v>
      </c>
      <c r="E345" s="154">
        <v>0</v>
      </c>
      <c r="F345" s="60">
        <f t="shared" si="58"/>
        <v>213389.12994499999</v>
      </c>
      <c r="G345" s="58">
        <v>102965.38737888</v>
      </c>
      <c r="H345" s="62">
        <f t="shared" si="59"/>
        <v>48.252405080530025</v>
      </c>
      <c r="I345" s="58">
        <v>52980.983613999997</v>
      </c>
      <c r="J345" s="62">
        <f t="shared" si="60"/>
        <v>24.828342300123531</v>
      </c>
    </row>
    <row r="346" spans="1:10" x14ac:dyDescent="0.2">
      <c r="A346" s="221" t="s">
        <v>64</v>
      </c>
      <c r="B346" s="58">
        <v>24410</v>
      </c>
      <c r="C346" s="58">
        <v>2049.8921850000002</v>
      </c>
      <c r="D346" s="60">
        <f t="shared" si="57"/>
        <v>26459.892185000001</v>
      </c>
      <c r="E346" s="154">
        <v>0</v>
      </c>
      <c r="F346" s="60">
        <f t="shared" si="58"/>
        <v>26459.892185000001</v>
      </c>
      <c r="G346" s="58">
        <v>16134.677250000001</v>
      </c>
      <c r="H346" s="62">
        <f t="shared" si="59"/>
        <v>60.97786467605745</v>
      </c>
      <c r="I346" s="58">
        <v>6717.8202300000003</v>
      </c>
      <c r="J346" s="62">
        <f t="shared" si="60"/>
        <v>25.388690864765895</v>
      </c>
    </row>
    <row r="347" spans="1:10" x14ac:dyDescent="0.2">
      <c r="A347" s="221" t="s">
        <v>65</v>
      </c>
      <c r="B347" s="58">
        <v>132383.13</v>
      </c>
      <c r="C347" s="58">
        <v>0</v>
      </c>
      <c r="D347" s="60">
        <f t="shared" si="57"/>
        <v>132383.13</v>
      </c>
      <c r="E347" s="154">
        <v>0</v>
      </c>
      <c r="F347" s="60">
        <f t="shared" si="58"/>
        <v>132383.13</v>
      </c>
      <c r="G347" s="58">
        <v>67024.947627999994</v>
      </c>
      <c r="H347" s="62">
        <f t="shared" si="59"/>
        <v>50.629523284424529</v>
      </c>
      <c r="I347" s="58">
        <v>46915.443550000004</v>
      </c>
      <c r="J347" s="62">
        <f t="shared" si="60"/>
        <v>35.439140583849316</v>
      </c>
    </row>
    <row r="348" spans="1:10" x14ac:dyDescent="0.2">
      <c r="A348" s="221" t="s">
        <v>66</v>
      </c>
      <c r="B348" s="58">
        <v>3544</v>
      </c>
      <c r="C348" s="58">
        <v>0</v>
      </c>
      <c r="D348" s="60">
        <f t="shared" si="57"/>
        <v>3544</v>
      </c>
      <c r="E348" s="154">
        <v>0</v>
      </c>
      <c r="F348" s="60">
        <f t="shared" si="58"/>
        <v>3544</v>
      </c>
      <c r="G348" s="58">
        <v>2776.598242</v>
      </c>
      <c r="H348" s="62">
        <f t="shared" si="59"/>
        <v>78.346451523702029</v>
      </c>
      <c r="I348" s="58">
        <v>1417.1564659999999</v>
      </c>
      <c r="J348" s="62">
        <f t="shared" si="60"/>
        <v>39.987484932279912</v>
      </c>
    </row>
    <row r="349" spans="1:10" x14ac:dyDescent="0.2">
      <c r="A349" s="221" t="s">
        <v>67</v>
      </c>
      <c r="B349" s="58">
        <v>26128.5</v>
      </c>
      <c r="C349" s="58">
        <v>299.94743299999999</v>
      </c>
      <c r="D349" s="60">
        <f t="shared" si="57"/>
        <v>26428.447433000001</v>
      </c>
      <c r="E349" s="154">
        <v>0</v>
      </c>
      <c r="F349" s="60">
        <f t="shared" si="58"/>
        <v>26428.447433000001</v>
      </c>
      <c r="G349" s="58">
        <v>22482.567211000001</v>
      </c>
      <c r="H349" s="62">
        <f t="shared" si="59"/>
        <v>85.069572353792694</v>
      </c>
      <c r="I349" s="58">
        <v>12730.213960999999</v>
      </c>
      <c r="J349" s="62">
        <f t="shared" si="60"/>
        <v>48.168603143536764</v>
      </c>
    </row>
    <row r="350" spans="1:10" ht="13.5" customHeight="1" x14ac:dyDescent="0.2">
      <c r="A350" s="221" t="s">
        <v>68</v>
      </c>
      <c r="B350" s="58">
        <v>150251</v>
      </c>
      <c r="C350" s="58">
        <v>-762.23228400000005</v>
      </c>
      <c r="D350" s="60">
        <f t="shared" si="57"/>
        <v>149488.767716</v>
      </c>
      <c r="E350" s="154">
        <v>0</v>
      </c>
      <c r="F350" s="60">
        <f t="shared" si="58"/>
        <v>149488.767716</v>
      </c>
      <c r="G350" s="58">
        <v>73042.609471000003</v>
      </c>
      <c r="H350" s="62">
        <f t="shared" si="59"/>
        <v>48.861603842883341</v>
      </c>
      <c r="I350" s="58">
        <v>26031.485116</v>
      </c>
      <c r="J350" s="62">
        <f t="shared" si="60"/>
        <v>17.413672955987455</v>
      </c>
    </row>
    <row r="351" spans="1:10" ht="13.5" customHeight="1" x14ac:dyDescent="0.2">
      <c r="A351" s="221" t="s">
        <v>69</v>
      </c>
      <c r="B351" s="58">
        <v>34463.714</v>
      </c>
      <c r="C351" s="58">
        <v>16147.185301</v>
      </c>
      <c r="D351" s="60">
        <f t="shared" si="57"/>
        <v>50610.899300999998</v>
      </c>
      <c r="E351" s="154">
        <v>0</v>
      </c>
      <c r="F351" s="60">
        <f t="shared" si="58"/>
        <v>50610.899300999998</v>
      </c>
      <c r="G351" s="58">
        <v>26396.074094</v>
      </c>
      <c r="H351" s="62">
        <f t="shared" si="59"/>
        <v>52.154920103303624</v>
      </c>
      <c r="I351" s="58">
        <v>11662.313725</v>
      </c>
      <c r="J351" s="62">
        <f t="shared" si="60"/>
        <v>23.043087331130607</v>
      </c>
    </row>
    <row r="352" spans="1:10" ht="13.5" customHeight="1" x14ac:dyDescent="0.2">
      <c r="A352" s="221" t="s">
        <v>70</v>
      </c>
      <c r="B352" s="58">
        <v>5553.6440000000002</v>
      </c>
      <c r="C352" s="58">
        <v>3260.268826</v>
      </c>
      <c r="D352" s="60">
        <f t="shared" si="57"/>
        <v>8813.9128259999998</v>
      </c>
      <c r="E352" s="154">
        <v>0</v>
      </c>
      <c r="F352" s="60">
        <f t="shared" si="58"/>
        <v>8813.9128259999998</v>
      </c>
      <c r="G352" s="58">
        <v>6482.1347340000002</v>
      </c>
      <c r="H352" s="62">
        <f t="shared" si="59"/>
        <v>73.54434814556447</v>
      </c>
      <c r="I352" s="58">
        <v>3730.2943740000001</v>
      </c>
      <c r="J352" s="62">
        <f t="shared" si="60"/>
        <v>42.322796329413123</v>
      </c>
    </row>
    <row r="353" spans="1:10" ht="13.5" customHeight="1" x14ac:dyDescent="0.2">
      <c r="A353" s="221" t="s">
        <v>71</v>
      </c>
      <c r="B353" s="58">
        <v>8701.3979999999992</v>
      </c>
      <c r="C353" s="58">
        <v>0</v>
      </c>
      <c r="D353" s="60">
        <f t="shared" si="57"/>
        <v>8701.3979999999992</v>
      </c>
      <c r="E353" s="154">
        <v>0</v>
      </c>
      <c r="F353" s="60">
        <f t="shared" si="58"/>
        <v>8701.3979999999992</v>
      </c>
      <c r="G353" s="58">
        <v>8059.3303649999998</v>
      </c>
      <c r="H353" s="62">
        <f t="shared" si="59"/>
        <v>92.621097954604537</v>
      </c>
      <c r="I353" s="58">
        <v>4444.5526600000003</v>
      </c>
      <c r="J353" s="62">
        <f t="shared" si="60"/>
        <v>51.07860438058345</v>
      </c>
    </row>
    <row r="354" spans="1:10" ht="13.5" customHeight="1" x14ac:dyDescent="0.2">
      <c r="A354" s="221" t="s">
        <v>72</v>
      </c>
      <c r="B354" s="58">
        <v>9200</v>
      </c>
      <c r="C354" s="58">
        <v>0</v>
      </c>
      <c r="D354" s="60">
        <f t="shared" si="57"/>
        <v>9200</v>
      </c>
      <c r="E354" s="154">
        <v>0</v>
      </c>
      <c r="F354" s="60">
        <f t="shared" si="58"/>
        <v>9200</v>
      </c>
      <c r="G354" s="58">
        <v>8228.9879380000002</v>
      </c>
      <c r="H354" s="62">
        <f t="shared" si="59"/>
        <v>89.445521065217392</v>
      </c>
      <c r="I354" s="58">
        <v>3338.827252</v>
      </c>
      <c r="J354" s="62">
        <f t="shared" si="60"/>
        <v>36.291600565217394</v>
      </c>
    </row>
    <row r="355" spans="1:10" ht="13.5" customHeight="1" x14ac:dyDescent="0.2">
      <c r="A355" s="221" t="s">
        <v>73</v>
      </c>
      <c r="B355" s="58">
        <v>128535</v>
      </c>
      <c r="C355" s="58">
        <v>8920.5229920000002</v>
      </c>
      <c r="D355" s="60">
        <f t="shared" si="57"/>
        <v>137455.52299200001</v>
      </c>
      <c r="E355" s="154">
        <v>0</v>
      </c>
      <c r="F355" s="60">
        <f t="shared" si="58"/>
        <v>137455.52299200001</v>
      </c>
      <c r="G355" s="58">
        <v>117379.83976800001</v>
      </c>
      <c r="H355" s="62">
        <f t="shared" si="59"/>
        <v>85.394778771335055</v>
      </c>
      <c r="I355" s="58">
        <v>80579.508019000001</v>
      </c>
      <c r="J355" s="62">
        <f t="shared" si="60"/>
        <v>58.622241045701571</v>
      </c>
    </row>
    <row r="356" spans="1:10" ht="13.5" customHeight="1" x14ac:dyDescent="0.2">
      <c r="A356" s="221" t="s">
        <v>74</v>
      </c>
      <c r="B356" s="58">
        <v>14184.67</v>
      </c>
      <c r="C356" s="58">
        <v>370.26600000000002</v>
      </c>
      <c r="D356" s="60">
        <f t="shared" si="57"/>
        <v>14554.936</v>
      </c>
      <c r="E356" s="154">
        <v>0</v>
      </c>
      <c r="F356" s="60">
        <f t="shared" si="58"/>
        <v>14554.936</v>
      </c>
      <c r="G356" s="58">
        <v>12465.145736</v>
      </c>
      <c r="H356" s="62">
        <f t="shared" si="59"/>
        <v>85.642051163948778</v>
      </c>
      <c r="I356" s="58">
        <v>3919.2199310000001</v>
      </c>
      <c r="J356" s="62">
        <f t="shared" si="60"/>
        <v>26.927084605524893</v>
      </c>
    </row>
    <row r="357" spans="1:10" ht="13.5" customHeight="1" x14ac:dyDescent="0.2">
      <c r="A357" s="221" t="s">
        <v>75</v>
      </c>
      <c r="B357" s="58">
        <v>133628.31899999999</v>
      </c>
      <c r="C357" s="58">
        <v>-8770.8777590000009</v>
      </c>
      <c r="D357" s="60">
        <f>+B357+C357</f>
        <v>124857.44124099999</v>
      </c>
      <c r="E357" s="154">
        <v>0</v>
      </c>
      <c r="F357" s="60">
        <f>+D357+E357</f>
        <v>124857.44124099999</v>
      </c>
      <c r="G357" s="58">
        <v>86100.322419999997</v>
      </c>
      <c r="H357" s="62">
        <f>+G357/D357*100</f>
        <v>68.958903501641558</v>
      </c>
      <c r="I357" s="58">
        <v>27158.899764999998</v>
      </c>
      <c r="J357" s="62">
        <f>+I357/D357*100</f>
        <v>21.751927234018719</v>
      </c>
    </row>
    <row r="358" spans="1:10" ht="13.5" customHeight="1" x14ac:dyDescent="0.2">
      <c r="A358" s="221" t="s">
        <v>76</v>
      </c>
      <c r="B358" s="58">
        <v>198184.94099999999</v>
      </c>
      <c r="C358" s="58">
        <v>-388.10989699999999</v>
      </c>
      <c r="D358" s="60">
        <f>+B358+C358</f>
        <v>197796.831103</v>
      </c>
      <c r="E358" s="154">
        <v>0</v>
      </c>
      <c r="F358" s="60">
        <f>+D358+E358</f>
        <v>197796.831103</v>
      </c>
      <c r="G358" s="58">
        <v>150097.49263200001</v>
      </c>
      <c r="H358" s="62">
        <f>+G358/D358*100</f>
        <v>75.884680151341144</v>
      </c>
      <c r="I358" s="58">
        <v>132679.01963699999</v>
      </c>
      <c r="J358" s="62">
        <f>+I358/D358*100</f>
        <v>67.078435431510627</v>
      </c>
    </row>
    <row r="359" spans="1:10" x14ac:dyDescent="0.25">
      <c r="A359" s="187" t="s">
        <v>56</v>
      </c>
      <c r="B359" s="188">
        <f>SUM(B339:B358)</f>
        <v>4108138.3209999995</v>
      </c>
      <c r="C359" s="188">
        <f>SUM(C339:C358)</f>
        <v>-25292.679563000002</v>
      </c>
      <c r="D359" s="222">
        <f>+B359+C359</f>
        <v>4082845.6414369997</v>
      </c>
      <c r="E359" s="188">
        <f>SUM(E339:E358)</f>
        <v>0</v>
      </c>
      <c r="F359" s="222">
        <f>+D359+E359</f>
        <v>4082845.6414369997</v>
      </c>
      <c r="G359" s="188">
        <f>SUM(G339:G358)</f>
        <v>2418264.36425988</v>
      </c>
      <c r="H359" s="190">
        <f>+G359/D359*100</f>
        <v>59.229874862688838</v>
      </c>
      <c r="I359" s="188">
        <f>SUM(I339:I358)</f>
        <v>1507930.5608560005</v>
      </c>
      <c r="J359" s="223">
        <f>+I359/D359*100</f>
        <v>36.933322816614464</v>
      </c>
    </row>
    <row r="360" spans="1:10" x14ac:dyDescent="0.25">
      <c r="A360" s="232" t="s">
        <v>132</v>
      </c>
      <c r="B360" s="232"/>
      <c r="C360" s="232"/>
      <c r="D360" s="232"/>
      <c r="E360" s="232"/>
      <c r="F360" s="232"/>
      <c r="G360" s="232"/>
      <c r="H360" s="232"/>
      <c r="I360" s="232"/>
      <c r="J360" s="232"/>
    </row>
    <row r="361" spans="1:10" x14ac:dyDescent="0.25">
      <c r="A361" s="71"/>
      <c r="B361" s="47"/>
      <c r="C361" s="47"/>
      <c r="D361" s="72"/>
      <c r="E361" s="55"/>
      <c r="F361" s="72"/>
      <c r="G361" s="47"/>
      <c r="H361" s="66"/>
      <c r="I361" s="47"/>
      <c r="J361" s="66"/>
    </row>
    <row r="362" spans="1:10" x14ac:dyDescent="0.25">
      <c r="A362" s="71"/>
      <c r="B362" s="47"/>
      <c r="C362" s="47"/>
      <c r="D362" s="72"/>
      <c r="E362" s="55"/>
      <c r="F362" s="72"/>
      <c r="G362" s="47"/>
      <c r="H362" s="66"/>
      <c r="I362" s="47"/>
      <c r="J362" s="66"/>
    </row>
    <row r="363" spans="1:10" x14ac:dyDescent="0.25">
      <c r="A363" s="229" t="s">
        <v>105</v>
      </c>
      <c r="B363" s="229"/>
      <c r="C363" s="229"/>
      <c r="D363" s="229"/>
      <c r="E363" s="229"/>
      <c r="F363" s="229"/>
      <c r="G363" s="229"/>
      <c r="H363" s="229"/>
      <c r="I363" s="229"/>
      <c r="J363" s="229"/>
    </row>
    <row r="364" spans="1:10" x14ac:dyDescent="0.25">
      <c r="A364" s="229" t="s">
        <v>120</v>
      </c>
      <c r="B364" s="229"/>
      <c r="C364" s="229"/>
      <c r="D364" s="229"/>
      <c r="E364" s="229"/>
      <c r="F364" s="229"/>
      <c r="G364" s="229"/>
      <c r="H364" s="229"/>
      <c r="I364" s="229"/>
      <c r="J364" s="229"/>
    </row>
    <row r="365" spans="1:10" x14ac:dyDescent="0.25">
      <c r="A365" s="230" t="s">
        <v>2</v>
      </c>
      <c r="B365" s="230"/>
      <c r="C365" s="230"/>
      <c r="D365" s="230"/>
      <c r="E365" s="230"/>
      <c r="F365" s="230"/>
      <c r="G365" s="230"/>
      <c r="H365" s="230"/>
      <c r="I365" s="230"/>
      <c r="J365" s="230"/>
    </row>
    <row r="366" spans="1:10" ht="25.5" x14ac:dyDescent="0.25">
      <c r="A366" s="102" t="s">
        <v>77</v>
      </c>
      <c r="B366" s="42" t="s">
        <v>5</v>
      </c>
      <c r="C366" s="42" t="s">
        <v>6</v>
      </c>
      <c r="D366" s="103" t="s">
        <v>7</v>
      </c>
      <c r="E366" s="42" t="s">
        <v>8</v>
      </c>
      <c r="F366" s="42" t="s">
        <v>9</v>
      </c>
      <c r="G366" s="42" t="s">
        <v>10</v>
      </c>
      <c r="H366" s="35" t="s">
        <v>11</v>
      </c>
      <c r="I366" s="42" t="s">
        <v>12</v>
      </c>
      <c r="J366" s="22" t="s">
        <v>13</v>
      </c>
    </row>
    <row r="367" spans="1:10" ht="13.5" customHeight="1" x14ac:dyDescent="0.2">
      <c r="A367" s="221" t="s">
        <v>58</v>
      </c>
      <c r="B367" s="58">
        <v>807.3</v>
      </c>
      <c r="C367" s="58">
        <v>225.40679499999999</v>
      </c>
      <c r="D367" s="60">
        <f>+B367+C367</f>
        <v>1032.7067950000001</v>
      </c>
      <c r="E367" s="154">
        <v>0</v>
      </c>
      <c r="F367" s="60">
        <f>+D367+E367</f>
        <v>1032.7067950000001</v>
      </c>
      <c r="G367" s="59">
        <v>239.99687599999999</v>
      </c>
      <c r="H367" s="70">
        <f>+G367/D367*100</f>
        <v>23.239594932654622</v>
      </c>
      <c r="I367" s="61">
        <v>157.52421100000001</v>
      </c>
      <c r="J367" s="62">
        <f>+I367/D367*100</f>
        <v>15.253527115603029</v>
      </c>
    </row>
    <row r="368" spans="1:10" ht="13.5" customHeight="1" x14ac:dyDescent="0.2">
      <c r="A368" s="221" t="s">
        <v>59</v>
      </c>
      <c r="B368" s="58">
        <v>0</v>
      </c>
      <c r="C368" s="58">
        <v>309.19190400000002</v>
      </c>
      <c r="D368" s="60">
        <f t="shared" ref="D368:D384" si="61">+B368+C368</f>
        <v>309.19190400000002</v>
      </c>
      <c r="E368" s="154">
        <v>0</v>
      </c>
      <c r="F368" s="60">
        <f t="shared" ref="F368:F384" si="62">+D368+E368</f>
        <v>309.19190400000002</v>
      </c>
      <c r="G368" s="59">
        <v>14.029018000000001</v>
      </c>
      <c r="H368" s="70">
        <f>+G368/D368*100</f>
        <v>4.5373173807293474</v>
      </c>
      <c r="I368" s="61">
        <v>14.029018000000001</v>
      </c>
      <c r="J368" s="62">
        <f>+I368/D368*100</f>
        <v>4.5373173807293474</v>
      </c>
    </row>
    <row r="369" spans="1:10" ht="13.5" customHeight="1" x14ac:dyDescent="0.2">
      <c r="A369" s="221" t="s">
        <v>104</v>
      </c>
      <c r="B369" s="58">
        <v>945.94100000000003</v>
      </c>
      <c r="C369" s="58">
        <v>0</v>
      </c>
      <c r="D369" s="60">
        <f t="shared" si="61"/>
        <v>945.94100000000003</v>
      </c>
      <c r="E369" s="154">
        <v>0</v>
      </c>
      <c r="F369" s="60">
        <f t="shared" si="62"/>
        <v>945.94100000000003</v>
      </c>
      <c r="G369" s="59">
        <v>80.326680999999994</v>
      </c>
      <c r="H369" s="70">
        <f t="shared" ref="H369:H379" si="63">+G369/D369*100</f>
        <v>8.491722105289865</v>
      </c>
      <c r="I369" s="58">
        <v>80.326680999999994</v>
      </c>
      <c r="J369" s="62">
        <f t="shared" ref="J369:J379" si="64">+I369/D369*100</f>
        <v>8.491722105289865</v>
      </c>
    </row>
    <row r="370" spans="1:10" x14ac:dyDescent="0.2">
      <c r="A370" s="221" t="s">
        <v>60</v>
      </c>
      <c r="B370" s="58">
        <v>66074.906000000003</v>
      </c>
      <c r="C370" s="58">
        <v>64251</v>
      </c>
      <c r="D370" s="60">
        <f t="shared" si="61"/>
        <v>130325.906</v>
      </c>
      <c r="E370" s="154">
        <v>0</v>
      </c>
      <c r="F370" s="60">
        <f t="shared" si="62"/>
        <v>130325.906</v>
      </c>
      <c r="G370" s="59">
        <v>76846.480555999995</v>
      </c>
      <c r="H370" s="70">
        <f t="shared" si="63"/>
        <v>58.964854275404001</v>
      </c>
      <c r="I370" s="58">
        <v>70756.030131000007</v>
      </c>
      <c r="J370" s="62">
        <f t="shared" si="64"/>
        <v>54.291608094402967</v>
      </c>
    </row>
    <row r="371" spans="1:10" x14ac:dyDescent="0.2">
      <c r="A371" s="221" t="s">
        <v>61</v>
      </c>
      <c r="B371" s="58">
        <v>0</v>
      </c>
      <c r="C371" s="58">
        <v>0</v>
      </c>
      <c r="D371" s="60">
        <f t="shared" si="61"/>
        <v>0</v>
      </c>
      <c r="E371" s="154">
        <v>0</v>
      </c>
      <c r="F371" s="60">
        <f t="shared" si="62"/>
        <v>0</v>
      </c>
      <c r="G371" s="59">
        <v>0</v>
      </c>
      <c r="H371" s="70">
        <v>0</v>
      </c>
      <c r="I371" s="58">
        <v>0</v>
      </c>
      <c r="J371" s="62">
        <v>0</v>
      </c>
    </row>
    <row r="372" spans="1:10" x14ac:dyDescent="0.2">
      <c r="A372" s="221" t="s">
        <v>62</v>
      </c>
      <c r="B372" s="58">
        <v>6908.9229999999998</v>
      </c>
      <c r="C372" s="58">
        <v>0</v>
      </c>
      <c r="D372" s="60">
        <f t="shared" si="61"/>
        <v>6908.9229999999998</v>
      </c>
      <c r="E372" s="154">
        <v>0</v>
      </c>
      <c r="F372" s="60">
        <f t="shared" si="62"/>
        <v>6908.9229999999998</v>
      </c>
      <c r="G372" s="59">
        <v>4656.5663379999996</v>
      </c>
      <c r="H372" s="70">
        <f t="shared" si="63"/>
        <v>67.399308662146041</v>
      </c>
      <c r="I372" s="58">
        <v>4647.0913380000002</v>
      </c>
      <c r="J372" s="62">
        <f t="shared" si="64"/>
        <v>67.262167171352189</v>
      </c>
    </row>
    <row r="373" spans="1:10" x14ac:dyDescent="0.2">
      <c r="A373" s="221" t="s">
        <v>63</v>
      </c>
      <c r="B373" s="58">
        <v>1845.1189999999999</v>
      </c>
      <c r="C373" s="58">
        <v>2157.969055</v>
      </c>
      <c r="D373" s="60">
        <f t="shared" si="61"/>
        <v>4003.0880550000002</v>
      </c>
      <c r="E373" s="154">
        <v>0</v>
      </c>
      <c r="F373" s="60">
        <f t="shared" si="62"/>
        <v>4003.0880550000002</v>
      </c>
      <c r="G373" s="59">
        <v>2197.8706090000001</v>
      </c>
      <c r="H373" s="70">
        <f t="shared" si="63"/>
        <v>54.904378290024901</v>
      </c>
      <c r="I373" s="58">
        <v>2197.8700549999999</v>
      </c>
      <c r="J373" s="62">
        <f t="shared" si="64"/>
        <v>54.904364450709032</v>
      </c>
    </row>
    <row r="374" spans="1:10" ht="13.5" customHeight="1" x14ac:dyDescent="0.2">
      <c r="A374" s="221" t="s">
        <v>64</v>
      </c>
      <c r="B374" s="58">
        <v>1995</v>
      </c>
      <c r="C374" s="58">
        <v>0</v>
      </c>
      <c r="D374" s="60">
        <f t="shared" si="61"/>
        <v>1995</v>
      </c>
      <c r="E374" s="154">
        <v>0</v>
      </c>
      <c r="F374" s="60">
        <f t="shared" si="62"/>
        <v>1995</v>
      </c>
      <c r="G374" s="59">
        <v>1498.0187020000001</v>
      </c>
      <c r="H374" s="70">
        <f t="shared" si="63"/>
        <v>75.088656741854649</v>
      </c>
      <c r="I374" s="58">
        <v>1340.713827</v>
      </c>
      <c r="J374" s="62">
        <f t="shared" si="64"/>
        <v>67.203700601503755</v>
      </c>
    </row>
    <row r="375" spans="1:10" ht="13.5" customHeight="1" x14ac:dyDescent="0.2">
      <c r="A375" s="221" t="s">
        <v>65</v>
      </c>
      <c r="B375" s="58">
        <v>0</v>
      </c>
      <c r="C375" s="58">
        <v>0</v>
      </c>
      <c r="D375" s="60">
        <f t="shared" si="61"/>
        <v>0</v>
      </c>
      <c r="E375" s="154">
        <v>0</v>
      </c>
      <c r="F375" s="60">
        <f t="shared" si="62"/>
        <v>0</v>
      </c>
      <c r="G375" s="59">
        <v>0</v>
      </c>
      <c r="H375" s="70">
        <v>0</v>
      </c>
      <c r="I375" s="58">
        <v>0</v>
      </c>
      <c r="J375" s="62">
        <v>0</v>
      </c>
    </row>
    <row r="376" spans="1:10" ht="13.5" customHeight="1" x14ac:dyDescent="0.2">
      <c r="A376" s="221" t="s">
        <v>66</v>
      </c>
      <c r="B376" s="58">
        <v>0</v>
      </c>
      <c r="C376" s="58">
        <v>0</v>
      </c>
      <c r="D376" s="60">
        <f t="shared" si="61"/>
        <v>0</v>
      </c>
      <c r="E376" s="154">
        <v>0</v>
      </c>
      <c r="F376" s="60">
        <f t="shared" si="62"/>
        <v>0</v>
      </c>
      <c r="G376" s="59">
        <v>0</v>
      </c>
      <c r="H376" s="70">
        <v>0</v>
      </c>
      <c r="I376" s="58">
        <v>0</v>
      </c>
      <c r="J376" s="62">
        <v>0</v>
      </c>
    </row>
    <row r="377" spans="1:10" ht="13.5" customHeight="1" x14ac:dyDescent="0.2">
      <c r="A377" s="221" t="s">
        <v>67</v>
      </c>
      <c r="B377" s="58">
        <v>0</v>
      </c>
      <c r="C377" s="58">
        <v>0</v>
      </c>
      <c r="D377" s="60">
        <f t="shared" si="61"/>
        <v>0</v>
      </c>
      <c r="E377" s="154">
        <v>0</v>
      </c>
      <c r="F377" s="60">
        <f t="shared" si="62"/>
        <v>0</v>
      </c>
      <c r="G377" s="59">
        <v>0</v>
      </c>
      <c r="H377" s="70">
        <v>0</v>
      </c>
      <c r="I377" s="58">
        <v>0</v>
      </c>
      <c r="J377" s="62">
        <v>0</v>
      </c>
    </row>
    <row r="378" spans="1:10" ht="13.5" customHeight="1" x14ac:dyDescent="0.2">
      <c r="A378" s="221" t="s">
        <v>68</v>
      </c>
      <c r="B378" s="58">
        <v>17000</v>
      </c>
      <c r="C378" s="58">
        <v>762.23228400000005</v>
      </c>
      <c r="D378" s="60">
        <f t="shared" si="61"/>
        <v>17762.232284000002</v>
      </c>
      <c r="E378" s="154">
        <v>0</v>
      </c>
      <c r="F378" s="60">
        <f t="shared" si="62"/>
        <v>17762.232284000002</v>
      </c>
      <c r="G378" s="59">
        <v>2040.140764</v>
      </c>
      <c r="H378" s="70">
        <f t="shared" si="63"/>
        <v>11.485835402781742</v>
      </c>
      <c r="I378" s="58">
        <v>381.88937700000002</v>
      </c>
      <c r="J378" s="62">
        <f t="shared" si="64"/>
        <v>2.1500077855867317</v>
      </c>
    </row>
    <row r="379" spans="1:10" ht="13.5" customHeight="1" x14ac:dyDescent="0.2">
      <c r="A379" s="221" t="s">
        <v>69</v>
      </c>
      <c r="B379" s="58">
        <v>0</v>
      </c>
      <c r="C379" s="58">
        <v>164.730525</v>
      </c>
      <c r="D379" s="60">
        <f t="shared" si="61"/>
        <v>164.730525</v>
      </c>
      <c r="E379" s="154">
        <v>0</v>
      </c>
      <c r="F379" s="60">
        <f t="shared" si="62"/>
        <v>164.730525</v>
      </c>
      <c r="G379" s="59">
        <v>164.730525</v>
      </c>
      <c r="H379" s="70">
        <f t="shared" si="63"/>
        <v>100</v>
      </c>
      <c r="I379" s="58">
        <v>164.71019100000001</v>
      </c>
      <c r="J379" s="62">
        <f t="shared" si="64"/>
        <v>99.987656203973131</v>
      </c>
    </row>
    <row r="380" spans="1:10" ht="13.5" customHeight="1" x14ac:dyDescent="0.2">
      <c r="A380" s="221" t="s">
        <v>70</v>
      </c>
      <c r="B380" s="58">
        <v>0</v>
      </c>
      <c r="C380" s="58">
        <v>0</v>
      </c>
      <c r="D380" s="60">
        <f t="shared" si="61"/>
        <v>0</v>
      </c>
      <c r="E380" s="154">
        <v>0</v>
      </c>
      <c r="F380" s="60">
        <f t="shared" si="62"/>
        <v>0</v>
      </c>
      <c r="G380" s="59">
        <v>0</v>
      </c>
      <c r="H380" s="70">
        <v>0</v>
      </c>
      <c r="I380" s="58">
        <v>0</v>
      </c>
      <c r="J380" s="62">
        <v>0</v>
      </c>
    </row>
    <row r="381" spans="1:10" ht="13.5" customHeight="1" x14ac:dyDescent="0.2">
      <c r="A381" s="221" t="s">
        <v>71</v>
      </c>
      <c r="B381" s="58">
        <v>0</v>
      </c>
      <c r="C381" s="58">
        <v>0</v>
      </c>
      <c r="D381" s="60">
        <f t="shared" si="61"/>
        <v>0</v>
      </c>
      <c r="E381" s="154">
        <v>0</v>
      </c>
      <c r="F381" s="60">
        <f t="shared" si="62"/>
        <v>0</v>
      </c>
      <c r="G381" s="59">
        <v>0</v>
      </c>
      <c r="H381" s="70">
        <v>0</v>
      </c>
      <c r="I381" s="58">
        <v>0</v>
      </c>
      <c r="J381" s="62">
        <v>0</v>
      </c>
    </row>
    <row r="382" spans="1:10" ht="13.5" customHeight="1" x14ac:dyDescent="0.2">
      <c r="A382" s="221" t="s">
        <v>72</v>
      </c>
      <c r="B382" s="58">
        <v>0</v>
      </c>
      <c r="C382" s="58">
        <v>0</v>
      </c>
      <c r="D382" s="60">
        <f t="shared" si="61"/>
        <v>0</v>
      </c>
      <c r="E382" s="154">
        <v>0</v>
      </c>
      <c r="F382" s="60">
        <f t="shared" si="62"/>
        <v>0</v>
      </c>
      <c r="G382" s="59">
        <v>0</v>
      </c>
      <c r="H382" s="70">
        <v>0</v>
      </c>
      <c r="I382" s="58">
        <v>0</v>
      </c>
      <c r="J382" s="62">
        <v>0</v>
      </c>
    </row>
    <row r="383" spans="1:10" ht="13.5" customHeight="1" x14ac:dyDescent="0.2">
      <c r="A383" s="221" t="s">
        <v>73</v>
      </c>
      <c r="B383" s="58">
        <v>0</v>
      </c>
      <c r="C383" s="58">
        <v>0</v>
      </c>
      <c r="D383" s="60">
        <f t="shared" si="61"/>
        <v>0</v>
      </c>
      <c r="E383" s="154">
        <v>0</v>
      </c>
      <c r="F383" s="60">
        <f t="shared" si="62"/>
        <v>0</v>
      </c>
      <c r="G383" s="59">
        <v>0</v>
      </c>
      <c r="H383" s="70">
        <v>0</v>
      </c>
      <c r="I383" s="58">
        <v>0</v>
      </c>
      <c r="J383" s="62">
        <v>0</v>
      </c>
    </row>
    <row r="384" spans="1:10" ht="13.5" customHeight="1" x14ac:dyDescent="0.2">
      <c r="A384" s="221" t="s">
        <v>74</v>
      </c>
      <c r="B384" s="58">
        <v>0</v>
      </c>
      <c r="C384" s="58">
        <v>0</v>
      </c>
      <c r="D384" s="60">
        <f t="shared" si="61"/>
        <v>0</v>
      </c>
      <c r="E384" s="154">
        <v>0</v>
      </c>
      <c r="F384" s="60">
        <f t="shared" si="62"/>
        <v>0</v>
      </c>
      <c r="G384" s="59">
        <v>0</v>
      </c>
      <c r="H384" s="70">
        <v>0</v>
      </c>
      <c r="I384" s="58">
        <v>0</v>
      </c>
      <c r="J384" s="62">
        <v>0</v>
      </c>
    </row>
    <row r="385" spans="1:10" ht="13.5" customHeight="1" x14ac:dyDescent="0.2">
      <c r="A385" s="221" t="s">
        <v>75</v>
      </c>
      <c r="B385" s="58">
        <v>72572.929999999993</v>
      </c>
      <c r="C385" s="58">
        <v>8770.8777590000009</v>
      </c>
      <c r="D385" s="60">
        <f>+B385+C385</f>
        <v>81343.807758999988</v>
      </c>
      <c r="E385" s="154">
        <v>0</v>
      </c>
      <c r="F385" s="60">
        <f>+D385+E385</f>
        <v>81343.807758999988</v>
      </c>
      <c r="G385" s="59">
        <v>37469.139170000002</v>
      </c>
      <c r="H385" s="70">
        <f>+G385/D385*100</f>
        <v>46.062681600806137</v>
      </c>
      <c r="I385" s="58">
        <v>37469.202301999998</v>
      </c>
      <c r="J385" s="62">
        <f>+I385/D385*100</f>
        <v>46.062759212122515</v>
      </c>
    </row>
    <row r="386" spans="1:10" ht="13.5" customHeight="1" x14ac:dyDescent="0.2">
      <c r="A386" s="221" t="s">
        <v>76</v>
      </c>
      <c r="B386" s="58">
        <v>1502.7190000000001</v>
      </c>
      <c r="C386" s="58">
        <v>388.10989699999999</v>
      </c>
      <c r="D386" s="60">
        <f>+B386+C386</f>
        <v>1890.8288970000001</v>
      </c>
      <c r="E386" s="154">
        <v>0</v>
      </c>
      <c r="F386" s="60">
        <f>+D386+E386</f>
        <v>1890.8288970000001</v>
      </c>
      <c r="G386" s="59">
        <v>375.07669700000002</v>
      </c>
      <c r="H386" s="70">
        <f>+G386/D386*100</f>
        <v>19.836628136744622</v>
      </c>
      <c r="I386" s="58">
        <v>375.07669700000002</v>
      </c>
      <c r="J386" s="62">
        <f>+I386/D386*100</f>
        <v>19.836628136744622</v>
      </c>
    </row>
    <row r="387" spans="1:10" ht="13.5" customHeight="1" x14ac:dyDescent="0.25">
      <c r="A387" s="187" t="s">
        <v>125</v>
      </c>
      <c r="B387" s="188">
        <f>SUM(B367:B386)</f>
        <v>169652.83800000002</v>
      </c>
      <c r="C387" s="188">
        <f>SUM(C369:C386)</f>
        <v>76494.919519999996</v>
      </c>
      <c r="D387" s="222">
        <f>+B387+C387</f>
        <v>246147.75752000001</v>
      </c>
      <c r="E387" s="188">
        <f>SUM(E367:E386)</f>
        <v>0</v>
      </c>
      <c r="F387" s="222">
        <f>+D387+E387</f>
        <v>246147.75752000001</v>
      </c>
      <c r="G387" s="188">
        <f>SUM(G367:G386)</f>
        <v>125582.37593600001</v>
      </c>
      <c r="H387" s="190">
        <f>+G387/D387*100</f>
        <v>51.019102185318985</v>
      </c>
      <c r="I387" s="188">
        <f>SUM(I367:I386)</f>
        <v>117584.46382800002</v>
      </c>
      <c r="J387" s="223">
        <f>+I387/D387*100</f>
        <v>47.769870021442728</v>
      </c>
    </row>
    <row r="388" spans="1:10" x14ac:dyDescent="0.25">
      <c r="A388" s="232" t="s">
        <v>132</v>
      </c>
      <c r="B388" s="232"/>
      <c r="C388" s="232"/>
      <c r="D388" s="232"/>
      <c r="E388" s="232"/>
      <c r="F388" s="232"/>
      <c r="G388" s="232"/>
      <c r="H388" s="232"/>
      <c r="I388" s="232"/>
      <c r="J388" s="232"/>
    </row>
    <row r="389" spans="1:10" x14ac:dyDescent="0.25">
      <c r="A389" s="71"/>
      <c r="B389" s="53"/>
      <c r="C389" s="53"/>
      <c r="D389" s="53"/>
      <c r="E389" s="53"/>
      <c r="F389" s="53"/>
      <c r="G389" s="53"/>
      <c r="H389" s="53"/>
      <c r="I389" s="53"/>
      <c r="J389" s="53"/>
    </row>
    <row r="390" spans="1:10" x14ac:dyDescent="0.25">
      <c r="A390" s="229" t="s">
        <v>105</v>
      </c>
      <c r="B390" s="229"/>
      <c r="C390" s="229"/>
      <c r="D390" s="229"/>
      <c r="E390" s="229"/>
      <c r="F390" s="229"/>
      <c r="G390" s="229"/>
      <c r="H390" s="229"/>
      <c r="I390" s="229"/>
      <c r="J390" s="229"/>
    </row>
    <row r="391" spans="1:10" x14ac:dyDescent="0.25">
      <c r="A391" s="229" t="s">
        <v>121</v>
      </c>
      <c r="B391" s="229"/>
      <c r="C391" s="229"/>
      <c r="D391" s="229"/>
      <c r="E391" s="229"/>
      <c r="F391" s="229"/>
      <c r="G391" s="229"/>
      <c r="H391" s="229"/>
      <c r="I391" s="229"/>
      <c r="J391" s="229"/>
    </row>
    <row r="392" spans="1:10" x14ac:dyDescent="0.25">
      <c r="A392" s="227" t="s">
        <v>2</v>
      </c>
      <c r="B392" s="227"/>
      <c r="C392" s="227"/>
      <c r="D392" s="227"/>
      <c r="E392" s="227"/>
      <c r="F392" s="227"/>
      <c r="G392" s="227"/>
      <c r="H392" s="227"/>
      <c r="I392" s="227"/>
      <c r="J392" s="227"/>
    </row>
    <row r="393" spans="1:10" ht="25.5" x14ac:dyDescent="0.25">
      <c r="A393" s="102" t="s">
        <v>77</v>
      </c>
      <c r="B393" s="42" t="s">
        <v>5</v>
      </c>
      <c r="C393" s="42" t="s">
        <v>6</v>
      </c>
      <c r="D393" s="103" t="s">
        <v>7</v>
      </c>
      <c r="E393" s="42" t="s">
        <v>8</v>
      </c>
      <c r="F393" s="42" t="s">
        <v>9</v>
      </c>
      <c r="G393" s="42" t="s">
        <v>10</v>
      </c>
      <c r="H393" s="35" t="s">
        <v>11</v>
      </c>
      <c r="I393" s="42" t="s">
        <v>12</v>
      </c>
      <c r="J393" s="22" t="s">
        <v>13</v>
      </c>
    </row>
    <row r="394" spans="1:10" x14ac:dyDescent="0.2">
      <c r="A394" s="221" t="s">
        <v>58</v>
      </c>
      <c r="B394" s="58">
        <v>0</v>
      </c>
      <c r="C394" s="58">
        <v>0</v>
      </c>
      <c r="D394" s="60">
        <f>+B394+C394</f>
        <v>0</v>
      </c>
      <c r="E394" s="154">
        <v>0</v>
      </c>
      <c r="F394" s="60">
        <f>+D394+E394</f>
        <v>0</v>
      </c>
      <c r="G394" s="58">
        <v>0</v>
      </c>
      <c r="H394" s="62">
        <v>0</v>
      </c>
      <c r="I394" s="58">
        <v>0</v>
      </c>
      <c r="J394" s="62">
        <v>0</v>
      </c>
    </row>
    <row r="395" spans="1:10" x14ac:dyDescent="0.2">
      <c r="A395" s="221" t="s">
        <v>59</v>
      </c>
      <c r="B395" s="58">
        <v>3008.7350000000001</v>
      </c>
      <c r="C395" s="58">
        <v>0</v>
      </c>
      <c r="D395" s="60">
        <f t="shared" ref="D395:D413" si="65">+B395+C395</f>
        <v>3008.7350000000001</v>
      </c>
      <c r="E395" s="154">
        <v>0</v>
      </c>
      <c r="F395" s="60">
        <f t="shared" ref="F395:F413" si="66">+D395+E395</f>
        <v>3008.7350000000001</v>
      </c>
      <c r="G395" s="58">
        <v>1793.3004599999999</v>
      </c>
      <c r="H395" s="62">
        <f>+G395/D395*100</f>
        <v>59.603137531221584</v>
      </c>
      <c r="I395" s="58">
        <v>1793.3004599999999</v>
      </c>
      <c r="J395" s="62">
        <f>+I395/D395*100</f>
        <v>59.603137531221584</v>
      </c>
    </row>
    <row r="396" spans="1:10" x14ac:dyDescent="0.2">
      <c r="A396" s="221" t="s">
        <v>104</v>
      </c>
      <c r="B396" s="58">
        <v>0</v>
      </c>
      <c r="C396" s="154">
        <v>0</v>
      </c>
      <c r="D396" s="60">
        <f t="shared" si="65"/>
        <v>0</v>
      </c>
      <c r="E396" s="154">
        <v>0</v>
      </c>
      <c r="F396" s="60">
        <f t="shared" si="66"/>
        <v>0</v>
      </c>
      <c r="G396" s="58">
        <v>0</v>
      </c>
      <c r="H396" s="62">
        <v>0</v>
      </c>
      <c r="I396" s="58">
        <v>0</v>
      </c>
      <c r="J396" s="62">
        <v>0</v>
      </c>
    </row>
    <row r="397" spans="1:10" x14ac:dyDescent="0.2">
      <c r="A397" s="221" t="s">
        <v>60</v>
      </c>
      <c r="B397" s="58">
        <v>0</v>
      </c>
      <c r="C397" s="154">
        <v>0</v>
      </c>
      <c r="D397" s="60">
        <f t="shared" si="65"/>
        <v>0</v>
      </c>
      <c r="E397" s="154">
        <v>0</v>
      </c>
      <c r="F397" s="60">
        <f t="shared" si="66"/>
        <v>0</v>
      </c>
      <c r="G397" s="58">
        <v>0</v>
      </c>
      <c r="H397" s="62">
        <v>0</v>
      </c>
      <c r="I397" s="58">
        <v>0</v>
      </c>
      <c r="J397" s="62">
        <v>0</v>
      </c>
    </row>
    <row r="398" spans="1:10" x14ac:dyDescent="0.2">
      <c r="A398" s="221" t="s">
        <v>61</v>
      </c>
      <c r="B398" s="58">
        <v>0</v>
      </c>
      <c r="C398" s="154">
        <v>0</v>
      </c>
      <c r="D398" s="60">
        <f t="shared" si="65"/>
        <v>0</v>
      </c>
      <c r="E398" s="154">
        <v>0</v>
      </c>
      <c r="F398" s="60">
        <f t="shared" si="66"/>
        <v>0</v>
      </c>
      <c r="G398" s="58">
        <v>0</v>
      </c>
      <c r="H398" s="62">
        <v>0</v>
      </c>
      <c r="I398" s="58">
        <v>0</v>
      </c>
      <c r="J398" s="62">
        <v>0</v>
      </c>
    </row>
    <row r="399" spans="1:10" x14ac:dyDescent="0.2">
      <c r="A399" s="221" t="s">
        <v>62</v>
      </c>
      <c r="B399" s="58">
        <v>0</v>
      </c>
      <c r="C399" s="154">
        <v>0</v>
      </c>
      <c r="D399" s="60">
        <f t="shared" si="65"/>
        <v>0</v>
      </c>
      <c r="E399" s="154">
        <v>0</v>
      </c>
      <c r="F399" s="60">
        <f t="shared" si="66"/>
        <v>0</v>
      </c>
      <c r="G399" s="58">
        <v>0</v>
      </c>
      <c r="H399" s="62">
        <v>0</v>
      </c>
      <c r="I399" s="58">
        <v>0</v>
      </c>
      <c r="J399" s="62">
        <v>0</v>
      </c>
    </row>
    <row r="400" spans="1:10" x14ac:dyDescent="0.2">
      <c r="A400" s="221" t="s">
        <v>63</v>
      </c>
      <c r="B400" s="58">
        <v>0</v>
      </c>
      <c r="C400" s="154">
        <v>0</v>
      </c>
      <c r="D400" s="60">
        <f t="shared" si="65"/>
        <v>0</v>
      </c>
      <c r="E400" s="154">
        <v>0</v>
      </c>
      <c r="F400" s="60">
        <f t="shared" si="66"/>
        <v>0</v>
      </c>
      <c r="G400" s="58">
        <v>0</v>
      </c>
      <c r="H400" s="62">
        <v>0</v>
      </c>
      <c r="I400" s="58">
        <v>0</v>
      </c>
      <c r="J400" s="62">
        <v>0</v>
      </c>
    </row>
    <row r="401" spans="1:10" x14ac:dyDescent="0.2">
      <c r="A401" s="221" t="s">
        <v>64</v>
      </c>
      <c r="B401" s="58">
        <v>0</v>
      </c>
      <c r="C401" s="154">
        <v>0</v>
      </c>
      <c r="D401" s="60">
        <f t="shared" si="65"/>
        <v>0</v>
      </c>
      <c r="E401" s="154">
        <v>0</v>
      </c>
      <c r="F401" s="60">
        <f t="shared" si="66"/>
        <v>0</v>
      </c>
      <c r="G401" s="58">
        <v>0</v>
      </c>
      <c r="H401" s="62">
        <v>0</v>
      </c>
      <c r="I401" s="58">
        <v>0</v>
      </c>
      <c r="J401" s="62">
        <v>0</v>
      </c>
    </row>
    <row r="402" spans="1:10" x14ac:dyDescent="0.2">
      <c r="A402" s="221" t="s">
        <v>65</v>
      </c>
      <c r="B402" s="58">
        <v>0</v>
      </c>
      <c r="C402" s="154">
        <v>0</v>
      </c>
      <c r="D402" s="60">
        <f t="shared" si="65"/>
        <v>0</v>
      </c>
      <c r="E402" s="154">
        <v>0</v>
      </c>
      <c r="F402" s="60">
        <f t="shared" si="66"/>
        <v>0</v>
      </c>
      <c r="G402" s="58">
        <v>0</v>
      </c>
      <c r="H402" s="62">
        <v>0</v>
      </c>
      <c r="I402" s="58">
        <v>0</v>
      </c>
      <c r="J402" s="62">
        <v>0</v>
      </c>
    </row>
    <row r="403" spans="1:10" x14ac:dyDescent="0.2">
      <c r="A403" s="221" t="s">
        <v>66</v>
      </c>
      <c r="B403" s="58">
        <v>0</v>
      </c>
      <c r="C403" s="154">
        <v>0</v>
      </c>
      <c r="D403" s="60">
        <f t="shared" si="65"/>
        <v>0</v>
      </c>
      <c r="E403" s="154">
        <v>0</v>
      </c>
      <c r="F403" s="60">
        <f t="shared" si="66"/>
        <v>0</v>
      </c>
      <c r="G403" s="58">
        <v>0</v>
      </c>
      <c r="H403" s="62">
        <v>0</v>
      </c>
      <c r="I403" s="58">
        <v>0</v>
      </c>
      <c r="J403" s="62">
        <v>0</v>
      </c>
    </row>
    <row r="404" spans="1:10" x14ac:dyDescent="0.2">
      <c r="A404" s="221" t="s">
        <v>67</v>
      </c>
      <c r="B404" s="58">
        <v>0</v>
      </c>
      <c r="C404" s="154">
        <v>0</v>
      </c>
      <c r="D404" s="60">
        <f t="shared" si="65"/>
        <v>0</v>
      </c>
      <c r="E404" s="154">
        <v>0</v>
      </c>
      <c r="F404" s="60">
        <f t="shared" si="66"/>
        <v>0</v>
      </c>
      <c r="G404" s="58">
        <v>0</v>
      </c>
      <c r="H404" s="62">
        <v>0</v>
      </c>
      <c r="I404" s="58">
        <v>0</v>
      </c>
      <c r="J404" s="62">
        <v>0</v>
      </c>
    </row>
    <row r="405" spans="1:10" x14ac:dyDescent="0.2">
      <c r="A405" s="221" t="s">
        <v>68</v>
      </c>
      <c r="B405" s="58">
        <v>0</v>
      </c>
      <c r="C405" s="154">
        <v>0</v>
      </c>
      <c r="D405" s="60">
        <f t="shared" si="65"/>
        <v>0</v>
      </c>
      <c r="E405" s="154">
        <v>0</v>
      </c>
      <c r="F405" s="60">
        <f t="shared" si="66"/>
        <v>0</v>
      </c>
      <c r="G405" s="58">
        <v>0</v>
      </c>
      <c r="H405" s="62">
        <v>0</v>
      </c>
      <c r="I405" s="58">
        <v>0</v>
      </c>
      <c r="J405" s="62">
        <v>0</v>
      </c>
    </row>
    <row r="406" spans="1:10" x14ac:dyDescent="0.2">
      <c r="A406" s="221" t="s">
        <v>69</v>
      </c>
      <c r="B406" s="58">
        <v>0</v>
      </c>
      <c r="C406" s="154">
        <v>0</v>
      </c>
      <c r="D406" s="60">
        <f t="shared" si="65"/>
        <v>0</v>
      </c>
      <c r="E406" s="154">
        <v>0</v>
      </c>
      <c r="F406" s="60">
        <f t="shared" si="66"/>
        <v>0</v>
      </c>
      <c r="G406" s="58">
        <v>0</v>
      </c>
      <c r="H406" s="62">
        <v>0</v>
      </c>
      <c r="I406" s="58">
        <v>0</v>
      </c>
      <c r="J406" s="62">
        <v>0</v>
      </c>
    </row>
    <row r="407" spans="1:10" x14ac:dyDescent="0.2">
      <c r="A407" s="221" t="s">
        <v>70</v>
      </c>
      <c r="B407" s="58">
        <v>0</v>
      </c>
      <c r="C407" s="154">
        <v>0</v>
      </c>
      <c r="D407" s="60">
        <f t="shared" si="65"/>
        <v>0</v>
      </c>
      <c r="E407" s="154">
        <v>0</v>
      </c>
      <c r="F407" s="60">
        <f t="shared" si="66"/>
        <v>0</v>
      </c>
      <c r="G407" s="58">
        <v>0</v>
      </c>
      <c r="H407" s="62">
        <v>0</v>
      </c>
      <c r="I407" s="58">
        <v>0</v>
      </c>
      <c r="J407" s="62">
        <v>0</v>
      </c>
    </row>
    <row r="408" spans="1:10" x14ac:dyDescent="0.2">
      <c r="A408" s="221" t="s">
        <v>71</v>
      </c>
      <c r="B408" s="58">
        <v>0</v>
      </c>
      <c r="C408" s="154">
        <v>0</v>
      </c>
      <c r="D408" s="60">
        <f t="shared" si="65"/>
        <v>0</v>
      </c>
      <c r="E408" s="154">
        <v>0</v>
      </c>
      <c r="F408" s="60">
        <f t="shared" si="66"/>
        <v>0</v>
      </c>
      <c r="G408" s="58">
        <v>0</v>
      </c>
      <c r="H408" s="62">
        <v>0</v>
      </c>
      <c r="I408" s="58">
        <v>0</v>
      </c>
      <c r="J408" s="62">
        <v>0</v>
      </c>
    </row>
    <row r="409" spans="1:10" x14ac:dyDescent="0.2">
      <c r="A409" s="221" t="s">
        <v>72</v>
      </c>
      <c r="B409" s="58">
        <v>0</v>
      </c>
      <c r="C409" s="154">
        <v>0</v>
      </c>
      <c r="D409" s="60">
        <f t="shared" si="65"/>
        <v>0</v>
      </c>
      <c r="E409" s="154">
        <v>0</v>
      </c>
      <c r="F409" s="60">
        <f t="shared" si="66"/>
        <v>0</v>
      </c>
      <c r="G409" s="58">
        <v>0</v>
      </c>
      <c r="H409" s="62">
        <v>0</v>
      </c>
      <c r="I409" s="58">
        <v>0</v>
      </c>
      <c r="J409" s="62">
        <v>0</v>
      </c>
    </row>
    <row r="410" spans="1:10" x14ac:dyDescent="0.2">
      <c r="A410" s="221" t="s">
        <v>73</v>
      </c>
      <c r="B410" s="58">
        <v>0</v>
      </c>
      <c r="C410" s="154">
        <v>0</v>
      </c>
      <c r="D410" s="60">
        <f t="shared" si="65"/>
        <v>0</v>
      </c>
      <c r="E410" s="154">
        <v>0</v>
      </c>
      <c r="F410" s="60">
        <f t="shared" si="66"/>
        <v>0</v>
      </c>
      <c r="G410" s="58">
        <v>0</v>
      </c>
      <c r="H410" s="62">
        <v>0</v>
      </c>
      <c r="I410" s="58">
        <v>0</v>
      </c>
      <c r="J410" s="62">
        <v>0</v>
      </c>
    </row>
    <row r="411" spans="1:10" x14ac:dyDescent="0.2">
      <c r="A411" s="221" t="s">
        <v>74</v>
      </c>
      <c r="B411" s="58">
        <v>0</v>
      </c>
      <c r="C411" s="154">
        <v>0</v>
      </c>
      <c r="D411" s="60">
        <f t="shared" si="65"/>
        <v>0</v>
      </c>
      <c r="E411" s="154">
        <v>0</v>
      </c>
      <c r="F411" s="60">
        <f t="shared" si="66"/>
        <v>0</v>
      </c>
      <c r="G411" s="58">
        <v>0</v>
      </c>
      <c r="H411" s="62">
        <v>0</v>
      </c>
      <c r="I411" s="58">
        <v>0</v>
      </c>
      <c r="J411" s="62">
        <v>0</v>
      </c>
    </row>
    <row r="412" spans="1:10" x14ac:dyDescent="0.2">
      <c r="A412" s="221" t="s">
        <v>75</v>
      </c>
      <c r="B412" s="58">
        <v>0</v>
      </c>
      <c r="C412" s="154">
        <v>0</v>
      </c>
      <c r="D412" s="60">
        <f t="shared" si="65"/>
        <v>0</v>
      </c>
      <c r="E412" s="154">
        <v>0</v>
      </c>
      <c r="F412" s="60">
        <f t="shared" si="66"/>
        <v>0</v>
      </c>
      <c r="G412" s="58">
        <v>0</v>
      </c>
      <c r="H412" s="62">
        <v>0</v>
      </c>
      <c r="I412" s="58">
        <v>0</v>
      </c>
      <c r="J412" s="62">
        <v>0</v>
      </c>
    </row>
    <row r="413" spans="1:10" x14ac:dyDescent="0.2">
      <c r="A413" s="221" t="s">
        <v>76</v>
      </c>
      <c r="B413" s="58">
        <v>0</v>
      </c>
      <c r="C413" s="154">
        <v>0</v>
      </c>
      <c r="D413" s="60">
        <f t="shared" si="65"/>
        <v>0</v>
      </c>
      <c r="E413" s="154">
        <v>0</v>
      </c>
      <c r="F413" s="60">
        <f t="shared" si="66"/>
        <v>0</v>
      </c>
      <c r="G413" s="58">
        <v>0</v>
      </c>
      <c r="H413" s="62">
        <v>0</v>
      </c>
      <c r="I413" s="58">
        <v>0</v>
      </c>
      <c r="J413" s="62">
        <v>0</v>
      </c>
    </row>
    <row r="414" spans="1:10" x14ac:dyDescent="0.25">
      <c r="A414" s="187" t="s">
        <v>126</v>
      </c>
      <c r="B414" s="188">
        <f>SUM(B394:B413)</f>
        <v>3008.7350000000001</v>
      </c>
      <c r="C414" s="188">
        <f>SUM(C394:C413)</f>
        <v>0</v>
      </c>
      <c r="D414" s="222">
        <f>+B414+C414</f>
        <v>3008.7350000000001</v>
      </c>
      <c r="E414" s="188">
        <f>SUM(E396:E413)</f>
        <v>0</v>
      </c>
      <c r="F414" s="222">
        <f>+D414+E414</f>
        <v>3008.7350000000001</v>
      </c>
      <c r="G414" s="188">
        <f>SUM(G394:G413)</f>
        <v>1793.3004599999999</v>
      </c>
      <c r="H414" s="190">
        <f>+G414/D414*100</f>
        <v>59.603137531221584</v>
      </c>
      <c r="I414" s="188">
        <f>SUM(I394:I413)</f>
        <v>1793.3004599999999</v>
      </c>
      <c r="J414" s="223">
        <f>+I414/D414*100</f>
        <v>59.603137531221584</v>
      </c>
    </row>
    <row r="415" spans="1:10" x14ac:dyDescent="0.25">
      <c r="A415" s="232" t="s">
        <v>132</v>
      </c>
      <c r="B415" s="232"/>
      <c r="C415" s="232"/>
      <c r="D415" s="232"/>
      <c r="E415" s="232"/>
      <c r="F415" s="232"/>
      <c r="G415" s="232"/>
      <c r="H415" s="232"/>
      <c r="I415" s="232"/>
      <c r="J415" s="232"/>
    </row>
    <row r="416" spans="1:10" x14ac:dyDescent="0.25">
      <c r="A416" s="1"/>
      <c r="B416" s="1"/>
      <c r="C416" s="1"/>
      <c r="D416" s="1"/>
      <c r="E416" s="1"/>
      <c r="F416" s="1"/>
      <c r="G416" s="1"/>
      <c r="H416" s="55"/>
      <c r="I416" s="55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</sheetData>
  <mergeCells count="63">
    <mergeCell ref="A172:J172"/>
    <mergeCell ref="A173:J173"/>
    <mergeCell ref="A145:J145"/>
    <mergeCell ref="A170:J170"/>
    <mergeCell ref="A117:J117"/>
    <mergeCell ref="A142:J142"/>
    <mergeCell ref="A143:J143"/>
    <mergeCell ref="A144:J144"/>
    <mergeCell ref="A415:J415"/>
    <mergeCell ref="A140:J140"/>
    <mergeCell ref="A168:J168"/>
    <mergeCell ref="A196:J196"/>
    <mergeCell ref="A228:J228"/>
    <mergeCell ref="A238:J238"/>
    <mergeCell ref="A268:J268"/>
    <mergeCell ref="A302:J302"/>
    <mergeCell ref="A332:J332"/>
    <mergeCell ref="A360:J360"/>
    <mergeCell ref="A388:J388"/>
    <mergeCell ref="A171:J171"/>
    <mergeCell ref="A51:J51"/>
    <mergeCell ref="A52:J52"/>
    <mergeCell ref="A114:J114"/>
    <mergeCell ref="A115:J115"/>
    <mergeCell ref="A116:J116"/>
    <mergeCell ref="A108:J108"/>
    <mergeCell ref="A50:J50"/>
    <mergeCell ref="A1:J1"/>
    <mergeCell ref="A2:J2"/>
    <mergeCell ref="A3:J3"/>
    <mergeCell ref="A4:J4"/>
    <mergeCell ref="A30:J30"/>
    <mergeCell ref="A33:J33"/>
    <mergeCell ref="A34:J34"/>
    <mergeCell ref="A35:J35"/>
    <mergeCell ref="A36:J36"/>
    <mergeCell ref="A43:J43"/>
    <mergeCell ref="A49:J49"/>
    <mergeCell ref="A307:J307"/>
    <mergeCell ref="A198:J198"/>
    <mergeCell ref="A199:J199"/>
    <mergeCell ref="A201:J201"/>
    <mergeCell ref="A240:J240"/>
    <mergeCell ref="A241:J241"/>
    <mergeCell ref="A231:J231"/>
    <mergeCell ref="A232:J232"/>
    <mergeCell ref="A233:J233"/>
    <mergeCell ref="A392:J392"/>
    <mergeCell ref="A200:J200"/>
    <mergeCell ref="A363:J363"/>
    <mergeCell ref="A364:J364"/>
    <mergeCell ref="A365:J365"/>
    <mergeCell ref="A390:J390"/>
    <mergeCell ref="A391:J391"/>
    <mergeCell ref="A308:J308"/>
    <mergeCell ref="A309:J309"/>
    <mergeCell ref="A335:J335"/>
    <mergeCell ref="A336:J336"/>
    <mergeCell ref="A337:J337"/>
    <mergeCell ref="A242:J242"/>
    <mergeCell ref="A274:J274"/>
    <mergeCell ref="A275:J275"/>
    <mergeCell ref="A276:J276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65" orientation="portrait" horizontalDpi="4294967295" verticalDpi="4294967295" r:id="rId1"/>
  <ignoredErrors>
    <ignoredError sqref="D6:J11 D16:J29 H38:J42 H54:J57 H67 D67 F67 J58 H58 H59:J62 E58:F58 E63:J63 E59:G62 D75:J78 H71 D71 D79:J87 F89:J101 F88 H88 J88 F102:F107 H139 H195 D13:J13 D12:H12 J12 D359:J359" formula="1"/>
    <ignoredError sqref="B58:C58 G67 E67 B67:C67 B88:C107 B208:J227 B254:J267 C331:D331 C387:D387 C283:G286 C301:J301 B287:B301 I283:J286 C288:G300 I287:J300 C287 E287:G287 B249:G253 I249:J253" formulaRange="1"/>
    <ignoredError sqref="G58 I58 D88:E107 G88 I88 G102:J107 I67 E387:J387 E331:J331 H287:H300 H283:H286 D287 H249:H25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PPTO A SEPT. 30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YOLANDA MOYA ANGEL</dc:creator>
  <cp:lastModifiedBy>NELLY YOLANDA MOYA ANGEL</cp:lastModifiedBy>
  <cp:lastPrinted>2015-11-03T20:51:52Z</cp:lastPrinted>
  <dcterms:created xsi:type="dcterms:W3CDTF">2014-07-21T15:27:10Z</dcterms:created>
  <dcterms:modified xsi:type="dcterms:W3CDTF">2015-11-26T21:36:06Z</dcterms:modified>
</cp:coreProperties>
</file>